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94F90C04-9F98-4976-A07D-40D60248CC76}" xr6:coauthVersionLast="47" xr6:coauthVersionMax="47" xr10:uidLastSave="{00000000-0000-0000-0000-000000000000}"/>
  <bookViews>
    <workbookView xWindow="22932" yWindow="-144" windowWidth="23256" windowHeight="14016" xr2:uid="{00000000-000D-0000-FFFF-FFFF00000000}"/>
  </bookViews>
  <sheets>
    <sheet name="Sheet1" sheetId="1" r:id="rId1"/>
  </sheets>
  <definedNames>
    <definedName name="_xlnm.Print_Area" localSheetId="0">Sheet1!$A$1:$L$133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6" i="1" l="1"/>
  <c r="J117" i="1"/>
  <c r="J107" i="1"/>
  <c r="I97" i="1"/>
  <c r="J90" i="1"/>
  <c r="M18" i="1" l="1"/>
  <c r="B60" i="1"/>
  <c r="J125" i="1" l="1"/>
  <c r="J124" i="1"/>
  <c r="J123" i="1"/>
  <c r="J122" i="1"/>
  <c r="J115" i="1"/>
  <c r="J116" i="1"/>
  <c r="J114" i="1"/>
  <c r="J113" i="1"/>
  <c r="J103" i="1"/>
  <c r="J106" i="1"/>
  <c r="J105" i="1"/>
  <c r="J104" i="1"/>
  <c r="J102" i="1"/>
  <c r="B27" i="1" l="1"/>
  <c r="N2" i="1" l="1"/>
  <c r="N1" i="1"/>
  <c r="M88" i="1" l="1"/>
  <c r="M87" i="1"/>
  <c r="M89" i="1"/>
  <c r="M86" i="1"/>
  <c r="M85" i="1"/>
  <c r="M84" i="1"/>
  <c r="M83" i="1"/>
  <c r="M82" i="1"/>
  <c r="M81" i="1"/>
  <c r="M80" i="1"/>
  <c r="B28" i="1" l="1"/>
  <c r="B31" i="1" l="1"/>
  <c r="B4" i="1"/>
  <c r="N56" i="1"/>
  <c r="K47" i="1"/>
  <c r="N47" i="1" s="1"/>
  <c r="H43" i="1"/>
  <c r="N43" i="1" s="1"/>
  <c r="H39" i="1"/>
  <c r="N39" i="1" s="1"/>
  <c r="K61" i="1" l="1"/>
  <c r="N61" i="1" s="1"/>
  <c r="N52" i="1"/>
  <c r="H18" i="1" l="1"/>
</calcChain>
</file>

<file path=xl/sharedStrings.xml><?xml version="1.0" encoding="utf-8"?>
<sst xmlns="http://schemas.openxmlformats.org/spreadsheetml/2006/main" count="171" uniqueCount="124">
  <si>
    <t>（每次集會得2分，最高可獲20分。）</t>
  </si>
  <si>
    <t>（1） 集會記錄</t>
  </si>
  <si>
    <t>（2） 行事曆</t>
  </si>
  <si>
    <t>（3） 出席記錄</t>
  </si>
  <si>
    <t>（4） 個人記錄</t>
  </si>
  <si>
    <t>（5） 個人進度記錄</t>
  </si>
  <si>
    <t>（6） 領袖會議記錄</t>
  </si>
  <si>
    <t>（7） 物資記錄</t>
  </si>
  <si>
    <t>（8） 收支記錄</t>
  </si>
  <si>
    <t>（9） 定時更新YMIS</t>
  </si>
  <si>
    <t>（10） 銷售童軍獎券（有銷售童軍獎券才可獲1分）</t>
  </si>
  <si>
    <t>總　分：</t>
    <phoneticPr fontId="1" type="noConversion"/>
  </si>
  <si>
    <t>日　期：</t>
    <phoneticPr fontId="1" type="noConversion"/>
  </si>
  <si>
    <t>常規團集會</t>
  </si>
  <si>
    <t>年優異旅團獎勵計劃</t>
  </si>
  <si>
    <t>有</t>
  </si>
  <si>
    <t>無</t>
  </si>
  <si>
    <t>#</t>
  </si>
  <si>
    <t>分項得分：</t>
  </si>
  <si>
    <t>人*，女</t>
  </si>
  <si>
    <t>人*</t>
  </si>
  <si>
    <t xml:space="preserve">領袖人數：男 </t>
  </si>
  <si>
    <t xml:space="preserve">全團青少年成員人數：男 </t>
  </si>
  <si>
    <t xml:space="preserve">　持有委任書人數： </t>
  </si>
  <si>
    <t>人*，持有暫許委任書人數</t>
  </si>
  <si>
    <t xml:space="preserve">領袖持有木章人數： </t>
  </si>
  <si>
    <t>2人-3人</t>
  </si>
  <si>
    <t>得　分</t>
  </si>
  <si>
    <t>*請填上適用者</t>
  </si>
  <si>
    <t>香港童軍總會 ~ 港島地域</t>
  </si>
  <si>
    <t>評審員簽署：</t>
  </si>
  <si>
    <t>姓    名：</t>
  </si>
  <si>
    <t>區總監簽署：</t>
  </si>
  <si>
    <t>職    位：</t>
  </si>
  <si>
    <t>4.  於「青少年成員資訊系統」（ YMIS ）系統註冊</t>
  </si>
  <si>
    <t>（甲）童軍旅團標準</t>
  </si>
  <si>
    <t>1.  成員人數</t>
  </si>
  <si>
    <t>總人數</t>
  </si>
  <si>
    <t>4人或以上</t>
  </si>
  <si>
    <t>得    分</t>
  </si>
  <si>
    <t>持有委任書／</t>
  </si>
  <si>
    <t>1人</t>
  </si>
  <si>
    <t>2人或以上</t>
  </si>
  <si>
    <t>暫許委任書人數</t>
  </si>
  <si>
    <t>領袖與成員比例</t>
  </si>
  <si>
    <t>比　例</t>
  </si>
  <si>
    <t>1位領袖最多對8名成員</t>
  </si>
  <si>
    <t>領袖持有木章人數</t>
  </si>
  <si>
    <t>考獲獎章人次</t>
  </si>
  <si>
    <t>（佔全團人數）</t>
  </si>
  <si>
    <t>（乙）行政與財務管理</t>
  </si>
  <si>
    <t xml:space="preserve"> [共12分]</t>
  </si>
  <si>
    <t>期間可供審閱的記錄</t>
  </si>
  <si>
    <t>[佔12分]</t>
  </si>
  <si>
    <t>項　目</t>
  </si>
  <si>
    <t>滿　分</t>
  </si>
  <si>
    <t>總得分</t>
  </si>
  <si>
    <t xml:space="preserve">（丙）訓練與活動 </t>
  </si>
  <si>
    <t>1.  團集會</t>
  </si>
  <si>
    <t>[佔20分]</t>
  </si>
  <si>
    <t>集會次數</t>
  </si>
  <si>
    <t>2.  團自行舉辦之非例行團集會活動／訓練／服務</t>
  </si>
  <si>
    <t>日  期*</t>
  </si>
  <si>
    <t>活動名稱*</t>
  </si>
  <si>
    <t>參加人數*</t>
  </si>
  <si>
    <t>次數*</t>
  </si>
  <si>
    <t>日   期*</t>
  </si>
  <si>
    <t>人　次*</t>
  </si>
  <si>
    <t>「有」/「無」#</t>
  </si>
  <si>
    <t>[佔10分]</t>
  </si>
  <si>
    <t xml:space="preserve">（如不敷填寫，請「附加資料」。）「附加資料」 </t>
  </si>
  <si>
    <t>#請從清單中選取</t>
  </si>
  <si>
    <t>附加資料列表：</t>
  </si>
  <si>
    <t>(「有」/「無」)</t>
  </si>
  <si>
    <t>[佔22分]</t>
  </si>
  <si>
    <t>維多利亞城區</t>
  </si>
  <si>
    <t>港島西區</t>
  </si>
  <si>
    <t>港島南區</t>
  </si>
  <si>
    <t>港島北區</t>
  </si>
  <si>
    <t>灣仔區</t>
  </si>
  <si>
    <t>筲箕灣區</t>
  </si>
  <si>
    <t>柴灣區</t>
  </si>
  <si>
    <t>區   　別#：</t>
  </si>
  <si>
    <t>旅長</t>
  </si>
  <si>
    <t>副旅長</t>
  </si>
  <si>
    <t>教練員</t>
  </si>
  <si>
    <t xml:space="preserve">旅負責領袖 (如沒有旅長) </t>
  </si>
  <si>
    <t>童軍職位#：</t>
  </si>
  <si>
    <t>旅       號*：</t>
  </si>
  <si>
    <t>集會地點*：</t>
  </si>
  <si>
    <t>聯絡電話*：</t>
  </si>
  <si>
    <t>負責領袖姓名*：</t>
  </si>
  <si>
    <t>小 童 軍 團 評 分 表</t>
  </si>
  <si>
    <t xml:space="preserve">1.  最少有6名團員 </t>
  </si>
  <si>
    <t>2.  其中一名領袖的性別必須與該團成員相同， 如團內有男及女成員，則必須有男及女領袖，惟區總監可因應特殊情況批准個別小童軍團豁免必須有男領袖的規定。</t>
  </si>
  <si>
    <t>小童軍團長</t>
  </si>
  <si>
    <t>小童軍副團長</t>
  </si>
  <si>
    <t>6人-12人</t>
  </si>
  <si>
    <t>13人-18人</t>
  </si>
  <si>
    <t>19人-24人</t>
  </si>
  <si>
    <t>25人或以上</t>
  </si>
  <si>
    <t>第一步（紅色）</t>
  </si>
  <si>
    <t>第二步（啡色）</t>
  </si>
  <si>
    <t>第三步（藍色）</t>
  </si>
  <si>
    <t>第四步（綠色）</t>
  </si>
  <si>
    <t>[佔42分]</t>
  </si>
  <si>
    <t>每舉辦一項得 5分，最高可獲10分。</t>
  </si>
  <si>
    <t>3.1 成員參與區、地域及總會所舉辦的訓練／活動／社區服務／比賽</t>
  </si>
  <si>
    <t>3.2 領袖參與區、地域及總會所舉辦的訓練／活動／社區服務／比賽</t>
  </si>
  <si>
    <t>(每舉辦一項得 5分，最高可獲20分。)</t>
  </si>
  <si>
    <t>旅團資料</t>
  </si>
  <si>
    <t>團</t>
  </si>
  <si>
    <t>集會時間：</t>
  </si>
  <si>
    <t>電郵地址（必須填寫）：</t>
  </si>
  <si>
    <t>旅</t>
  </si>
  <si>
    <t>海童軍旅</t>
  </si>
  <si>
    <t>A</t>
  </si>
  <si>
    <t>B</t>
  </si>
  <si>
    <t>C</t>
  </si>
  <si>
    <t>D</t>
  </si>
  <si>
    <t>E</t>
  </si>
  <si>
    <t>小童軍</t>
  </si>
  <si>
    <t>小童軍人數</t>
  </si>
  <si>
    <t>進步章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</si>
</sst>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年&quot;m&quot;月&quot;d&quot;日&quot;;@"/>
    <numFmt numFmtId="165" formatCode="dd\-mmm\-yyyy"/>
    <numFmt numFmtId="166" formatCode="\港\島\第\ 0;"/>
  </numFmts>
  <fonts count="17">
    <font>
      <sz val="12"/>
      <color theme="1"/>
      <name val="Calibri"/>
      <family val="1"/>
      <charset val="136"/>
      <scheme val="minor"/>
    </font>
    <font>
      <sz val="9"/>
      <name val="新細明體"/>
      <family val="1"/>
      <charset val="136"/>
    </font>
    <font>
      <sz val="12"/>
      <name val="新細明體"/>
      <family val="1"/>
      <charset val="136"/>
    </font>
    <font>
      <b/>
      <sz val="20"/>
      <name val="新細明體"/>
      <family val="1"/>
      <charset val="136"/>
    </font>
    <font>
      <b/>
      <sz val="16"/>
      <name val="新細明體"/>
      <family val="1"/>
      <charset val="136"/>
    </font>
    <font>
      <sz val="14"/>
      <name val="新細明體"/>
      <family val="1"/>
      <charset val="136"/>
    </font>
    <font>
      <b/>
      <sz val="14"/>
      <name val="新細明體"/>
      <family val="1"/>
      <charset val="136"/>
    </font>
    <font>
      <b/>
      <i/>
      <sz val="16"/>
      <name val="新細明體"/>
      <family val="1"/>
      <charset val="136"/>
    </font>
    <font>
      <i/>
      <sz val="12"/>
      <name val="新細明體"/>
      <family val="1"/>
      <charset val="136"/>
    </font>
    <font>
      <b/>
      <sz val="24"/>
      <name val="新細明體"/>
      <family val="1"/>
      <charset val="136"/>
    </font>
    <font>
      <i/>
      <sz val="14"/>
      <name val="新細明體"/>
      <family val="1"/>
      <charset val="136"/>
    </font>
    <font>
      <sz val="10"/>
      <name val="新細明體"/>
      <family val="1"/>
      <charset val="136"/>
    </font>
    <font>
      <sz val="12"/>
      <color theme="0"/>
      <name val="新細明體"/>
      <family val="1"/>
      <charset val="136"/>
    </font>
    <font>
      <sz val="14"/>
      <color rgb="FFFFFFCC"/>
      <name val="新細明體"/>
      <family val="1"/>
      <charset val="136"/>
    </font>
    <font>
      <b/>
      <sz val="14"/>
      <color theme="0"/>
      <name val="新細明體"/>
      <family val="1"/>
      <charset val="136"/>
    </font>
    <font>
      <b/>
      <sz val="14"/>
      <color rgb="FF0000FF"/>
      <name val="新細明體"/>
      <family val="1"/>
      <charset val="136"/>
    </font>
    <font>
      <b/>
      <sz val="13"/>
      <name val="新細明體"/>
      <family val="1"/>
      <charset val="136"/>
    </font>
  </fonts>
  <fills count="3">
    <fill>
      <patternFill patternType="none"/>
    </fill>
    <fill>
      <patternFill patternType="gray125"/>
    </fill>
    <fill>
      <patternFill patternType="solid">
        <fgColor rgb="FFFFFFCC"/>
        <bgColor indexed="64"/>
      </patternFill>
    </fill>
  </fills>
  <borders count="26">
    <border>
      <left/>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1">
    <xf numFmtId="0" fontId="0" fillId="0" borderId="0" xfId="0">
      <alignment vertical="center"/>
    </xf>
    <xf numFmtId="0" fontId="6" fillId="0" borderId="7" xfId="0" applyFont="1" applyBorder="1" applyAlignment="1">
      <alignment horizontal="center" vertical="center" wrapText="1"/>
    </xf>
    <xf numFmtId="0" fontId="6" fillId="0" borderId="0" xfId="0" applyFont="1" applyAlignment="1">
      <alignment horizontal="right" vertical="center" wrapText="1"/>
    </xf>
    <xf numFmtId="0" fontId="6" fillId="0" borderId="13" xfId="0" applyFont="1" applyBorder="1" applyAlignment="1">
      <alignment horizontal="right" vertical="center" wrapText="1"/>
    </xf>
    <xf numFmtId="0" fontId="5" fillId="0" borderId="11" xfId="0" applyFont="1" applyBorder="1">
      <alignment vertical="center"/>
    </xf>
    <xf numFmtId="0" fontId="13" fillId="0" borderId="11" xfId="0" applyFont="1" applyBorder="1">
      <alignment vertical="center"/>
    </xf>
    <xf numFmtId="0" fontId="5" fillId="2" borderId="11" xfId="0" applyFont="1" applyFill="1" applyBorder="1">
      <alignment vertical="center"/>
    </xf>
    <xf numFmtId="0" fontId="5" fillId="2" borderId="11" xfId="0" applyFont="1" applyFill="1" applyBorder="1" applyAlignment="1">
      <alignment horizontal="right" vertical="center"/>
    </xf>
    <xf numFmtId="0" fontId="2" fillId="0" borderId="0" xfId="0" applyFont="1" applyAlignment="1">
      <alignment horizontal="left"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lignment vertical="center"/>
    </xf>
    <xf numFmtId="0" fontId="5" fillId="0" borderId="14" xfId="0" applyFont="1" applyBorder="1" applyAlignment="1">
      <alignment vertical="center" wrapText="1"/>
    </xf>
    <xf numFmtId="0" fontId="5" fillId="0" borderId="9" xfId="0" applyFont="1" applyBorder="1" applyAlignment="1">
      <alignment horizontal="left" vertical="center" wrapText="1"/>
    </xf>
    <xf numFmtId="0" fontId="5" fillId="0" borderId="9" xfId="0" applyFont="1" applyBorder="1" applyAlignment="1">
      <alignment vertical="center" wrapText="1"/>
    </xf>
    <xf numFmtId="2" fontId="12" fillId="0" borderId="0" xfId="0" applyNumberFormat="1" applyFont="1">
      <alignment vertical="center"/>
    </xf>
    <xf numFmtId="0" fontId="5" fillId="0" borderId="1" xfId="0" applyFont="1" applyBorder="1" applyAlignment="1">
      <alignment horizontal="center" vertical="center" wrapText="1"/>
    </xf>
    <xf numFmtId="0" fontId="6" fillId="0" borderId="9" xfId="0" applyFont="1" applyBorder="1" applyAlignment="1">
      <alignment horizontal="center" vertical="center" wrapText="1"/>
    </xf>
    <xf numFmtId="165" fontId="2" fillId="0" borderId="0" xfId="0" applyNumberFormat="1" applyFont="1">
      <alignment vertical="center"/>
    </xf>
    <xf numFmtId="0" fontId="5" fillId="2" borderId="11" xfId="0" applyFont="1" applyFill="1" applyBorder="1" applyAlignment="1">
      <alignment horizontal="center" vertical="center" wrapText="1"/>
    </xf>
    <xf numFmtId="0" fontId="5" fillId="0" borderId="2" xfId="0" applyFont="1" applyBorder="1" applyAlignment="1">
      <alignment horizontal="center" vertical="center" wrapText="1"/>
    </xf>
    <xf numFmtId="166" fontId="5" fillId="2" borderId="9" xfId="0" applyNumberFormat="1" applyFont="1" applyFill="1" applyBorder="1" applyAlignment="1">
      <alignment horizontal="right" vertical="center" wrapText="1"/>
    </xf>
    <xf numFmtId="0" fontId="5" fillId="0" borderId="11" xfId="0" applyFont="1" applyBorder="1" applyAlignment="1">
      <alignment horizontal="center" vertical="center" wrapText="1"/>
    </xf>
    <xf numFmtId="0" fontId="5" fillId="0" borderId="2" xfId="0" applyFont="1" applyBorder="1" applyAlignment="1">
      <alignment vertical="center" wrapText="1"/>
    </xf>
    <xf numFmtId="0" fontId="16" fillId="2" borderId="11" xfId="0" applyFont="1" applyFill="1" applyBorder="1" applyAlignment="1">
      <alignment horizontal="center" vertical="center"/>
    </xf>
    <xf numFmtId="0" fontId="16" fillId="2" borderId="8" xfId="0" applyFont="1" applyFill="1" applyBorder="1" applyAlignment="1">
      <alignment vertical="center" shrinkToFit="1"/>
    </xf>
    <xf numFmtId="15" fontId="16" fillId="2" borderId="3" xfId="0" applyNumberFormat="1" applyFont="1" applyFill="1" applyBorder="1" applyAlignment="1">
      <alignment vertical="center" shrinkToFit="1"/>
    </xf>
    <xf numFmtId="0" fontId="16" fillId="2" borderId="4" xfId="0" applyFont="1" applyFill="1" applyBorder="1" applyAlignment="1">
      <alignment vertical="center" shrinkToFit="1"/>
    </xf>
    <xf numFmtId="0" fontId="5" fillId="0" borderId="11" xfId="0" applyFont="1" applyBorder="1" applyAlignment="1">
      <alignment horizontal="left"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left" vertical="center" wrapText="1"/>
    </xf>
    <xf numFmtId="0" fontId="16" fillId="2" borderId="0" xfId="0" applyFont="1" applyFill="1" applyAlignment="1">
      <alignment horizontal="center" vertical="center"/>
    </xf>
    <xf numFmtId="0" fontId="16" fillId="2" borderId="6"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22" xfId="0" applyFont="1" applyFill="1" applyBorder="1" applyAlignment="1">
      <alignment horizontal="center" vertical="center"/>
    </xf>
    <xf numFmtId="0" fontId="2" fillId="0" borderId="1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left" vertical="center"/>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9" fontId="5" fillId="0" borderId="16"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16" fillId="2" borderId="7"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6" fillId="0" borderId="10"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13" fillId="0" borderId="11" xfId="0" applyFont="1" applyBorder="1" applyAlignment="1">
      <alignment horizontal="left" vertical="center"/>
    </xf>
    <xf numFmtId="0" fontId="5" fillId="0" borderId="11" xfId="0" applyFont="1" applyBorder="1" applyAlignment="1">
      <alignment horizontal="center" vertical="center"/>
    </xf>
    <xf numFmtId="0" fontId="16" fillId="2" borderId="7" xfId="0" applyFont="1" applyFill="1" applyBorder="1" applyAlignment="1">
      <alignment vertical="center" shrinkToFit="1"/>
    </xf>
    <xf numFmtId="0" fontId="16" fillId="2" borderId="10" xfId="0" applyFont="1" applyFill="1" applyBorder="1" applyAlignment="1">
      <alignment vertical="center" shrinkToFit="1"/>
    </xf>
    <xf numFmtId="0" fontId="16" fillId="2" borderId="8" xfId="0" applyFont="1" applyFill="1" applyBorder="1" applyAlignment="1">
      <alignment vertical="center" shrinkToFi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16" fillId="2" borderId="7" xfId="0" applyFont="1" applyFill="1" applyBorder="1" applyAlignment="1">
      <alignment vertical="center" wrapText="1"/>
    </xf>
    <xf numFmtId="0" fontId="16" fillId="2" borderId="10" xfId="0" applyFont="1" applyFill="1" applyBorder="1" applyAlignment="1">
      <alignment vertical="center" wrapText="1"/>
    </xf>
    <xf numFmtId="0" fontId="16" fillId="2" borderId="8" xfId="0" applyFont="1" applyFill="1" applyBorder="1" applyAlignment="1">
      <alignment vertical="center" wrapText="1"/>
    </xf>
    <xf numFmtId="0" fontId="5" fillId="0" borderId="4"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left" vertical="center"/>
    </xf>
    <xf numFmtId="0" fontId="6" fillId="0" borderId="2" xfId="0" applyFont="1" applyBorder="1" applyAlignment="1">
      <alignment horizontal="center" vertical="center"/>
    </xf>
    <xf numFmtId="0" fontId="8" fillId="0" borderId="11" xfId="0" applyFont="1" applyBorder="1" applyAlignment="1">
      <alignment horizontal="left" vertical="center"/>
    </xf>
    <xf numFmtId="0" fontId="6" fillId="0" borderId="11" xfId="0" applyFont="1" applyBorder="1" applyAlignment="1">
      <alignment horizontal="center" vertical="center"/>
    </xf>
    <xf numFmtId="0" fontId="2" fillId="0" borderId="15" xfId="0" applyFont="1" applyBorder="1" applyAlignment="1">
      <alignment horizontal="center" vertical="center"/>
    </xf>
    <xf numFmtId="0" fontId="5" fillId="0" borderId="11" xfId="0" applyFont="1" applyBorder="1" applyAlignment="1">
      <alignment horizontal="right" vertical="center"/>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2" fillId="0" borderId="0" xfId="0" applyFont="1" applyAlignment="1">
      <alignment horizontal="left" vertical="center" wrapText="1"/>
    </xf>
    <xf numFmtId="0" fontId="11" fillId="0" borderId="10" xfId="0" applyFont="1" applyBorder="1" applyAlignment="1">
      <alignment horizontal="center" vertical="center"/>
    </xf>
    <xf numFmtId="9" fontId="5" fillId="0" borderId="1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9" fillId="0" borderId="0" xfId="0" applyFont="1" applyAlignment="1">
      <alignment horizontal="right"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5" xfId="0" applyFont="1" applyBorder="1" applyAlignment="1">
      <alignment horizontal="left" vertical="center" wrapText="1"/>
    </xf>
    <xf numFmtId="0" fontId="12" fillId="0" borderId="19" xfId="0" applyFont="1" applyBorder="1" applyAlignment="1">
      <alignment horizontal="left" vertical="center"/>
    </xf>
    <xf numFmtId="0" fontId="12" fillId="0" borderId="0" xfId="0" applyFont="1" applyAlignment="1">
      <alignment horizontal="left" vertical="center"/>
    </xf>
    <xf numFmtId="0" fontId="12" fillId="0" borderId="6" xfId="0" applyFont="1" applyBorder="1" applyAlignment="1">
      <alignment horizontal="left" vertical="center"/>
    </xf>
    <xf numFmtId="0" fontId="4" fillId="0" borderId="11" xfId="0" applyFont="1" applyBorder="1" applyAlignment="1">
      <alignment horizontal="left" vertical="center"/>
    </xf>
    <xf numFmtId="0" fontId="5"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64" fontId="5" fillId="2" borderId="15"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2"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15" fillId="0" borderId="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0" xfId="0" applyFont="1" applyAlignment="1">
      <alignment horizontal="center" vertical="center"/>
    </xf>
    <xf numFmtId="0" fontId="6" fillId="0" borderId="19"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0" xfId="0" applyFont="1" applyAlignment="1">
      <alignment horizontal="left" vertical="top"/>
    </xf>
    <xf numFmtId="0" fontId="14" fillId="0" borderId="0" xfId="0" applyFont="1" applyAlignment="1">
      <alignment horizontal="left" vertical="top"/>
    </xf>
    <xf numFmtId="0" fontId="5" fillId="0" borderId="0" xfId="0" applyFont="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0" borderId="14" xfId="0" applyFont="1" applyBorder="1" applyAlignment="1">
      <alignment horizontal="left" vertical="center"/>
    </xf>
    <xf numFmtId="0" fontId="5" fillId="0" borderId="2" xfId="0" applyFont="1" applyBorder="1" applyAlignment="1">
      <alignment horizontal="left" vertical="center"/>
    </xf>
    <xf numFmtId="0" fontId="5" fillId="0" borderId="15" xfId="0" applyFont="1" applyBorder="1" applyAlignment="1">
      <alignment horizontal="left" vertical="center"/>
    </xf>
  </cellXfs>
  <cellStyles count="1">
    <cellStyle name="Normal" xfId="0" builtinId="0"/>
  </cellStyles>
  <dxfs count="30">
    <dxf>
      <font>
        <color theme="0"/>
      </font>
    </dxf>
    <dxf>
      <font>
        <color theme="0"/>
      </font>
    </dxf>
    <dxf>
      <font>
        <b/>
        <i val="0"/>
        <color auto="1"/>
      </font>
      <border>
        <left style="thin">
          <color auto="1"/>
        </left>
        <right style="thin">
          <color auto="1"/>
        </right>
        <top style="thin">
          <color auto="1"/>
        </top>
        <bottom style="thin">
          <color auto="1"/>
        </bottom>
      </border>
    </dxf>
    <dxf>
      <font>
        <b/>
        <i val="0"/>
        <color rgb="FF0000FF"/>
      </font>
    </dxf>
    <dxf>
      <font>
        <b/>
        <i val="0"/>
        <color rgb="FF0000FF"/>
      </font>
    </dxf>
    <dxf>
      <font>
        <b/>
        <i val="0"/>
        <color rgb="FF0000FF"/>
      </font>
    </dxf>
    <dxf>
      <font>
        <b/>
        <i val="0"/>
        <color rgb="FF0000FF"/>
      </font>
    </dxf>
    <dxf>
      <font>
        <b/>
        <i val="0"/>
        <color rgb="FF0000FF"/>
      </font>
    </dxf>
    <dxf>
      <fill>
        <patternFill>
          <bgColor rgb="FFFFFFCC"/>
        </patternFill>
      </fill>
      <border>
        <left style="thin">
          <color auto="1"/>
        </left>
        <right style="thin">
          <color auto="1"/>
        </right>
        <top style="thin">
          <color auto="1"/>
        </top>
        <bottom style="thin">
          <color auto="1"/>
        </bottom>
        <vertical/>
        <horizontal/>
      </border>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border>
        <vertical/>
        <horizontal/>
      </border>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33"/>
  <sheetViews>
    <sheetView tabSelected="1" view="pageBreakPreview" zoomScaleNormal="100" zoomScaleSheetLayoutView="100" workbookViewId="0">
      <selection activeCell="B1" sqref="B1:K1"/>
    </sheetView>
  </sheetViews>
  <sheetFormatPr defaultColWidth="11" defaultRowHeight="16.2"/>
  <cols>
    <col min="1" max="1" width="2.3984375" style="11" customWidth="1"/>
    <col min="2" max="2" width="21.59765625" style="11" customWidth="1"/>
    <col min="3" max="3" width="7.09765625" style="11" customWidth="1"/>
    <col min="4" max="4" width="8.09765625" style="11" customWidth="1"/>
    <col min="5" max="5" width="9.19921875" style="11" customWidth="1"/>
    <col min="6" max="6" width="8.09765625" style="11" customWidth="1"/>
    <col min="7" max="7" width="8.59765625" style="11" customWidth="1"/>
    <col min="8" max="8" width="8.09765625" style="11" customWidth="1"/>
    <col min="9" max="9" width="14.8984375" style="11" customWidth="1"/>
    <col min="10" max="10" width="9.09765625" style="11" customWidth="1"/>
    <col min="11" max="11" width="10.296875" style="11" customWidth="1"/>
    <col min="12" max="12" width="2.19921875" style="11" customWidth="1"/>
    <col min="13" max="13" width="23.5" style="11" hidden="1" customWidth="1"/>
    <col min="14" max="14" width="11.19921875" style="11" hidden="1" customWidth="1"/>
    <col min="15" max="16384" width="11" style="11"/>
  </cols>
  <sheetData>
    <row r="1" spans="2:14" ht="33">
      <c r="B1" s="72" t="s">
        <v>29</v>
      </c>
      <c r="C1" s="72"/>
      <c r="D1" s="72"/>
      <c r="E1" s="72"/>
      <c r="F1" s="72"/>
      <c r="G1" s="72"/>
      <c r="H1" s="72"/>
      <c r="I1" s="72"/>
      <c r="J1" s="72"/>
      <c r="K1" s="72"/>
      <c r="M1" s="11" t="s">
        <v>76</v>
      </c>
      <c r="N1" s="18">
        <f>DATE(B2-1,1,1)</f>
        <v>45292</v>
      </c>
    </row>
    <row r="2" spans="2:14" ht="33">
      <c r="B2" s="116">
        <v>2025</v>
      </c>
      <c r="C2" s="116"/>
      <c r="D2" s="116"/>
      <c r="E2" s="79" t="s">
        <v>14</v>
      </c>
      <c r="F2" s="79"/>
      <c r="G2" s="79"/>
      <c r="H2" s="79"/>
      <c r="I2" s="79"/>
      <c r="J2" s="79"/>
      <c r="K2" s="79"/>
      <c r="M2" s="11" t="s">
        <v>75</v>
      </c>
      <c r="N2" s="18">
        <f>DATE(B2-1,12,31)</f>
        <v>45657</v>
      </c>
    </row>
    <row r="3" spans="2:14" ht="12" customHeight="1">
      <c r="B3" s="148"/>
      <c r="C3" s="148"/>
      <c r="D3" s="148"/>
      <c r="E3" s="148"/>
      <c r="F3" s="148"/>
      <c r="G3" s="148"/>
      <c r="H3" s="148"/>
      <c r="I3" s="148"/>
      <c r="J3" s="148"/>
      <c r="K3" s="148"/>
      <c r="M3" s="11" t="s">
        <v>77</v>
      </c>
    </row>
    <row r="4" spans="2:14" ht="19.5" customHeight="1">
      <c r="B4" s="73" t="str">
        <f>CONCATENATE("（評選期：",B2-1," 年 1 月 1 日至 ",B2-1," 年 12 月 31 日）")</f>
        <v>（評選期：2024 年 1 月 1 日至 2024 年 12 月 31 日）</v>
      </c>
      <c r="C4" s="73"/>
      <c r="D4" s="73"/>
      <c r="E4" s="73"/>
      <c r="F4" s="73"/>
      <c r="G4" s="73"/>
      <c r="H4" s="73"/>
      <c r="I4" s="73"/>
      <c r="J4" s="73"/>
      <c r="K4" s="73"/>
      <c r="M4" s="11" t="s">
        <v>79</v>
      </c>
    </row>
    <row r="5" spans="2:14" ht="15.75" customHeight="1">
      <c r="B5" s="148"/>
      <c r="C5" s="148"/>
      <c r="D5" s="148"/>
      <c r="E5" s="148"/>
      <c r="F5" s="148"/>
      <c r="G5" s="148"/>
      <c r="H5" s="148"/>
      <c r="I5" s="148"/>
      <c r="J5" s="148"/>
      <c r="K5" s="148"/>
      <c r="M5" s="11" t="s">
        <v>78</v>
      </c>
    </row>
    <row r="6" spans="2:14" ht="27.75" customHeight="1">
      <c r="B6" s="80" t="s">
        <v>92</v>
      </c>
      <c r="C6" s="80"/>
      <c r="D6" s="80"/>
      <c r="E6" s="80"/>
      <c r="F6" s="80"/>
      <c r="G6" s="80"/>
      <c r="H6" s="80"/>
      <c r="I6" s="80"/>
      <c r="J6" s="80"/>
      <c r="K6" s="80"/>
      <c r="M6" s="11" t="s">
        <v>80</v>
      </c>
    </row>
    <row r="7" spans="2:14" ht="12.75" customHeight="1">
      <c r="B7" s="80"/>
      <c r="C7" s="80"/>
      <c r="D7" s="80"/>
      <c r="E7" s="80"/>
      <c r="F7" s="80"/>
      <c r="G7" s="80"/>
      <c r="H7" s="80"/>
      <c r="I7" s="80"/>
      <c r="J7" s="80"/>
      <c r="K7" s="80"/>
      <c r="M7" s="11" t="s">
        <v>81</v>
      </c>
    </row>
    <row r="8" spans="2:14" ht="22.8" thickBot="1">
      <c r="B8" s="125" t="s">
        <v>110</v>
      </c>
      <c r="C8" s="125"/>
      <c r="D8" s="125"/>
      <c r="E8" s="125"/>
      <c r="F8" s="125"/>
      <c r="G8" s="125"/>
      <c r="H8" s="125"/>
      <c r="I8" s="125"/>
      <c r="J8" s="125"/>
      <c r="K8" s="125"/>
    </row>
    <row r="9" spans="2:14" ht="19.5" customHeight="1">
      <c r="B9" s="12" t="s">
        <v>88</v>
      </c>
      <c r="C9" s="29" t="s">
        <v>17</v>
      </c>
      <c r="D9" s="29"/>
      <c r="E9" s="20"/>
      <c r="F9" s="20" t="s">
        <v>17</v>
      </c>
      <c r="G9" s="23"/>
      <c r="H9" s="158" t="s">
        <v>82</v>
      </c>
      <c r="I9" s="159"/>
      <c r="J9" s="159"/>
      <c r="K9" s="160"/>
      <c r="M9" s="11" t="s">
        <v>114</v>
      </c>
      <c r="N9" s="11" t="s">
        <v>83</v>
      </c>
    </row>
    <row r="10" spans="2:14" ht="24.9" customHeight="1" thickBot="1">
      <c r="B10" s="21"/>
      <c r="C10" s="128"/>
      <c r="D10" s="128"/>
      <c r="E10" s="22" t="s">
        <v>121</v>
      </c>
      <c r="F10" s="19"/>
      <c r="G10" s="22" t="s">
        <v>111</v>
      </c>
      <c r="H10" s="157"/>
      <c r="I10" s="128"/>
      <c r="J10" s="128"/>
      <c r="K10" s="129"/>
      <c r="M10" s="11" t="s">
        <v>115</v>
      </c>
      <c r="N10" s="11" t="s">
        <v>84</v>
      </c>
    </row>
    <row r="11" spans="2:14" ht="19.5" customHeight="1">
      <c r="B11" s="12" t="s">
        <v>89</v>
      </c>
      <c r="C11" s="29"/>
      <c r="D11" s="29"/>
      <c r="E11" s="29"/>
      <c r="F11" s="29"/>
      <c r="G11" s="29"/>
      <c r="H11" s="81" t="s">
        <v>112</v>
      </c>
      <c r="I11" s="82"/>
      <c r="J11" s="82"/>
      <c r="K11" s="83"/>
      <c r="N11" s="11" t="s">
        <v>95</v>
      </c>
    </row>
    <row r="12" spans="2:14" ht="24.9" customHeight="1" thickBot="1">
      <c r="B12" s="157"/>
      <c r="C12" s="128"/>
      <c r="D12" s="128"/>
      <c r="E12" s="128"/>
      <c r="F12" s="128"/>
      <c r="G12" s="128"/>
      <c r="H12" s="157"/>
      <c r="I12" s="128"/>
      <c r="J12" s="128"/>
      <c r="K12" s="129"/>
      <c r="M12" s="11" t="s">
        <v>116</v>
      </c>
      <c r="N12" s="11" t="s">
        <v>96</v>
      </c>
    </row>
    <row r="13" spans="2:14" ht="19.5" customHeight="1">
      <c r="B13" s="12" t="s">
        <v>91</v>
      </c>
      <c r="C13" s="29"/>
      <c r="D13" s="29"/>
      <c r="E13" s="29"/>
      <c r="F13" s="29"/>
      <c r="G13" s="29"/>
      <c r="H13" s="81" t="s">
        <v>87</v>
      </c>
      <c r="I13" s="82"/>
      <c r="J13" s="82"/>
      <c r="K13" s="83"/>
      <c r="M13" s="11" t="s">
        <v>117</v>
      </c>
      <c r="N13" s="11" t="s">
        <v>85</v>
      </c>
    </row>
    <row r="14" spans="2:14" ht="24.9" customHeight="1" thickBot="1">
      <c r="B14" s="157"/>
      <c r="C14" s="128"/>
      <c r="D14" s="128"/>
      <c r="E14" s="128"/>
      <c r="F14" s="128"/>
      <c r="G14" s="128"/>
      <c r="H14" s="157"/>
      <c r="I14" s="128"/>
      <c r="J14" s="128"/>
      <c r="K14" s="129"/>
      <c r="M14" s="11" t="s">
        <v>118</v>
      </c>
      <c r="N14" s="11" t="s">
        <v>86</v>
      </c>
    </row>
    <row r="15" spans="2:14" ht="19.5" customHeight="1">
      <c r="B15" s="12" t="s">
        <v>90</v>
      </c>
      <c r="C15" s="29"/>
      <c r="D15" s="29"/>
      <c r="E15" s="29"/>
      <c r="F15" s="29"/>
      <c r="G15" s="29"/>
      <c r="H15" s="81" t="s">
        <v>113</v>
      </c>
      <c r="I15" s="82"/>
      <c r="J15" s="82"/>
      <c r="K15" s="83"/>
      <c r="M15" s="11" t="s">
        <v>119</v>
      </c>
    </row>
    <row r="16" spans="2:14" ht="24.9" customHeight="1" thickBot="1">
      <c r="B16" s="157"/>
      <c r="C16" s="128"/>
      <c r="D16" s="128"/>
      <c r="E16" s="128"/>
      <c r="F16" s="128"/>
      <c r="G16" s="128"/>
      <c r="H16" s="157"/>
      <c r="I16" s="128"/>
      <c r="J16" s="128"/>
      <c r="K16" s="129"/>
      <c r="M16" s="11" t="s">
        <v>120</v>
      </c>
    </row>
    <row r="17" spans="2:13" ht="16.8" thickBot="1">
      <c r="B17" s="117"/>
      <c r="C17" s="117"/>
      <c r="D17" s="117"/>
      <c r="E17" s="117"/>
      <c r="F17" s="117"/>
      <c r="G17" s="117"/>
      <c r="H17" s="117"/>
      <c r="I17" s="117"/>
      <c r="J17" s="117"/>
      <c r="K17" s="117"/>
    </row>
    <row r="18" spans="2:13" ht="17.25" customHeight="1">
      <c r="B18" s="81" t="s">
        <v>30</v>
      </c>
      <c r="C18" s="82"/>
      <c r="D18" s="82"/>
      <c r="E18" s="83"/>
      <c r="F18" s="136" t="s">
        <v>11</v>
      </c>
      <c r="G18" s="137"/>
      <c r="H18" s="142">
        <f>IF(B28=FALSE,M18&amp;"
(未達最低標準者或未能獲評選)",M18)</f>
        <v>0</v>
      </c>
      <c r="I18" s="142"/>
      <c r="J18" s="142"/>
      <c r="K18" s="143"/>
      <c r="M18" s="11">
        <f>N39+N43+N47+N52+N56+N61+J90+I97+J107+J117+J126</f>
        <v>0</v>
      </c>
    </row>
    <row r="19" spans="2:13" ht="16.5" customHeight="1">
      <c r="B19" s="63"/>
      <c r="C19" s="64"/>
      <c r="D19" s="64"/>
      <c r="E19" s="65"/>
      <c r="F19" s="138"/>
      <c r="G19" s="139"/>
      <c r="H19" s="144"/>
      <c r="I19" s="144"/>
      <c r="J19" s="144"/>
      <c r="K19" s="145"/>
    </row>
    <row r="20" spans="2:13" ht="17.25" customHeight="1" thickBot="1">
      <c r="B20" s="84"/>
      <c r="C20" s="85"/>
      <c r="D20" s="85"/>
      <c r="E20" s="86"/>
      <c r="F20" s="140"/>
      <c r="G20" s="141"/>
      <c r="H20" s="146"/>
      <c r="I20" s="146"/>
      <c r="J20" s="146"/>
      <c r="K20" s="147"/>
    </row>
    <row r="21" spans="2:13" ht="20.25" customHeight="1">
      <c r="B21" s="81" t="s">
        <v>31</v>
      </c>
      <c r="C21" s="126"/>
      <c r="D21" s="126"/>
      <c r="E21" s="127"/>
      <c r="F21" s="81" t="s">
        <v>32</v>
      </c>
      <c r="G21" s="82"/>
      <c r="H21" s="82"/>
      <c r="I21" s="82"/>
      <c r="J21" s="82"/>
      <c r="K21" s="83"/>
    </row>
    <row r="22" spans="2:13" ht="18.75" customHeight="1" thickBot="1">
      <c r="B22" s="84"/>
      <c r="C22" s="128"/>
      <c r="D22" s="128"/>
      <c r="E22" s="129"/>
      <c r="F22" s="63"/>
      <c r="G22" s="64"/>
      <c r="H22" s="64"/>
      <c r="I22" s="64"/>
      <c r="J22" s="64"/>
      <c r="K22" s="65"/>
    </row>
    <row r="23" spans="2:13" ht="32.1" customHeight="1" thickBot="1">
      <c r="B23" s="13" t="s">
        <v>33</v>
      </c>
      <c r="C23" s="130"/>
      <c r="D23" s="130"/>
      <c r="E23" s="131"/>
      <c r="F23" s="84"/>
      <c r="G23" s="85"/>
      <c r="H23" s="85"/>
      <c r="I23" s="85"/>
      <c r="J23" s="85"/>
      <c r="K23" s="86"/>
    </row>
    <row r="24" spans="2:13" ht="21.75" customHeight="1">
      <c r="B24" s="12" t="s">
        <v>12</v>
      </c>
      <c r="C24" s="132"/>
      <c r="D24" s="132"/>
      <c r="E24" s="133"/>
      <c r="F24" s="81" t="s">
        <v>12</v>
      </c>
      <c r="G24" s="82"/>
      <c r="H24" s="132"/>
      <c r="I24" s="132"/>
      <c r="J24" s="132"/>
      <c r="K24" s="133"/>
    </row>
    <row r="25" spans="2:13" ht="17.25" customHeight="1" thickBot="1">
      <c r="B25" s="14"/>
      <c r="C25" s="134"/>
      <c r="D25" s="134"/>
      <c r="E25" s="135"/>
      <c r="F25" s="84"/>
      <c r="G25" s="85"/>
      <c r="H25" s="134"/>
      <c r="I25" s="134"/>
      <c r="J25" s="134"/>
      <c r="K25" s="135"/>
    </row>
    <row r="26" spans="2:13" ht="16.8" thickBot="1">
      <c r="B26" s="118"/>
      <c r="C26" s="118"/>
      <c r="D26" s="118"/>
      <c r="E26" s="118"/>
      <c r="F26" s="118"/>
      <c r="G26" s="118"/>
      <c r="H26" s="118"/>
      <c r="I26" s="118"/>
      <c r="J26" s="118"/>
      <c r="K26" s="118"/>
    </row>
    <row r="27" spans="2:13" ht="21" customHeight="1" thickTop="1">
      <c r="B27" s="119" t="str">
        <f>CONCATENATE("下列各項為小童軍團獲評選為 ",B2," 年優異旅團的最低標準：")</f>
        <v>下列各項為小童軍團獲評選為 2025 年優異旅團的最低標準：</v>
      </c>
      <c r="C27" s="120"/>
      <c r="D27" s="120"/>
      <c r="E27" s="120"/>
      <c r="F27" s="120"/>
      <c r="G27" s="120"/>
      <c r="H27" s="120"/>
      <c r="I27" s="120"/>
      <c r="J27" s="120"/>
      <c r="K27" s="121"/>
    </row>
    <row r="28" spans="2:13" ht="19.5" customHeight="1">
      <c r="B28" s="122" t="b">
        <f>IF(COUNTIF(J29:K32, M30)&gt;0, FALSE, TRUE)</f>
        <v>1</v>
      </c>
      <c r="C28" s="123"/>
      <c r="D28" s="123"/>
      <c r="E28" s="123"/>
      <c r="F28" s="123"/>
      <c r="G28" s="123"/>
      <c r="H28" s="123"/>
      <c r="I28" s="123"/>
      <c r="J28" s="123"/>
      <c r="K28" s="124"/>
    </row>
    <row r="29" spans="2:13" ht="27.75" customHeight="1">
      <c r="B29" s="149" t="s">
        <v>93</v>
      </c>
      <c r="C29" s="139"/>
      <c r="D29" s="139"/>
      <c r="E29" s="139"/>
      <c r="F29" s="139"/>
      <c r="G29" s="139"/>
      <c r="H29" s="139"/>
      <c r="I29" s="2" t="s">
        <v>17</v>
      </c>
      <c r="J29" s="35"/>
      <c r="K29" s="36"/>
      <c r="M29" s="11" t="s">
        <v>15</v>
      </c>
    </row>
    <row r="30" spans="2:13" ht="61.5" customHeight="1">
      <c r="B30" s="149" t="s">
        <v>94</v>
      </c>
      <c r="C30" s="139"/>
      <c r="D30" s="139"/>
      <c r="E30" s="139"/>
      <c r="F30" s="139"/>
      <c r="G30" s="139"/>
      <c r="H30" s="139"/>
      <c r="I30" s="2" t="s">
        <v>17</v>
      </c>
      <c r="J30" s="35"/>
      <c r="K30" s="36"/>
      <c r="M30" s="11" t="s">
        <v>16</v>
      </c>
    </row>
    <row r="31" spans="2:13" ht="27" customHeight="1">
      <c r="B31" s="149" t="str">
        <f>CONCATENATE("3.  呈交 ",B2-1,"／",B2," 年度財政報告")</f>
        <v>3.  呈交 2024／2025 年度財政報告</v>
      </c>
      <c r="C31" s="139"/>
      <c r="D31" s="139"/>
      <c r="E31" s="139"/>
      <c r="F31" s="139"/>
      <c r="G31" s="139"/>
      <c r="H31" s="139"/>
      <c r="I31" s="2" t="s">
        <v>17</v>
      </c>
      <c r="J31" s="35"/>
      <c r="K31" s="36"/>
    </row>
    <row r="32" spans="2:13" ht="27" customHeight="1" thickBot="1">
      <c r="B32" s="87" t="s">
        <v>34</v>
      </c>
      <c r="C32" s="88"/>
      <c r="D32" s="88"/>
      <c r="E32" s="88"/>
      <c r="F32" s="88"/>
      <c r="G32" s="88"/>
      <c r="H32" s="88"/>
      <c r="I32" s="3" t="s">
        <v>17</v>
      </c>
      <c r="J32" s="37"/>
      <c r="K32" s="38"/>
    </row>
    <row r="33" spans="2:14" ht="16.8" thickTop="1">
      <c r="B33" s="8" t="s">
        <v>71</v>
      </c>
      <c r="C33" s="45" t="s">
        <v>28</v>
      </c>
      <c r="D33" s="45"/>
      <c r="E33" s="45"/>
      <c r="F33" s="45"/>
      <c r="G33" s="45"/>
      <c r="H33" s="45"/>
      <c r="I33" s="45"/>
      <c r="J33" s="45"/>
      <c r="K33" s="45"/>
    </row>
    <row r="34" spans="2:14" ht="16.8" thickBot="1">
      <c r="B34" s="39"/>
      <c r="C34" s="39"/>
      <c r="D34" s="39"/>
      <c r="E34" s="39"/>
      <c r="F34" s="39"/>
      <c r="G34" s="39"/>
      <c r="H34" s="39"/>
      <c r="I34" s="39"/>
      <c r="J34" s="39"/>
      <c r="K34" s="39"/>
    </row>
    <row r="35" spans="2:14" ht="30" customHeight="1" thickBot="1">
      <c r="B35" s="32" t="s">
        <v>35</v>
      </c>
      <c r="C35" s="33"/>
      <c r="D35" s="33"/>
      <c r="E35" s="33"/>
      <c r="F35" s="33"/>
      <c r="G35" s="33"/>
      <c r="H35" s="33"/>
      <c r="I35" s="33"/>
      <c r="J35" s="46" t="s">
        <v>105</v>
      </c>
      <c r="K35" s="47"/>
    </row>
    <row r="36" spans="2:14">
      <c r="B36" s="42"/>
      <c r="C36" s="42"/>
      <c r="D36" s="42"/>
      <c r="E36" s="42"/>
      <c r="F36" s="42"/>
      <c r="G36" s="42"/>
      <c r="H36" s="42"/>
      <c r="I36" s="42"/>
      <c r="J36" s="42"/>
      <c r="K36" s="42"/>
    </row>
    <row r="37" spans="2:14" ht="19.8">
      <c r="B37" s="40" t="s">
        <v>36</v>
      </c>
      <c r="C37" s="40"/>
      <c r="D37" s="40"/>
      <c r="E37" s="40"/>
      <c r="F37" s="40"/>
      <c r="G37" s="40"/>
      <c r="H37" s="40"/>
      <c r="I37" s="40"/>
      <c r="J37" s="41" t="s">
        <v>74</v>
      </c>
      <c r="K37" s="41"/>
    </row>
    <row r="38" spans="2:14" ht="19.8">
      <c r="B38" s="41"/>
      <c r="C38" s="41"/>
      <c r="D38" s="41"/>
      <c r="E38" s="41"/>
      <c r="F38" s="41"/>
      <c r="G38" s="41"/>
      <c r="H38" s="41"/>
      <c r="I38" s="41"/>
      <c r="J38" s="41"/>
      <c r="K38" s="41"/>
    </row>
    <row r="39" spans="2:14" ht="20.399999999999999" thickBot="1">
      <c r="B39" s="107" t="s">
        <v>22</v>
      </c>
      <c r="C39" s="107"/>
      <c r="D39" s="24"/>
      <c r="E39" s="4" t="s">
        <v>19</v>
      </c>
      <c r="F39" s="24"/>
      <c r="G39" s="4" t="s">
        <v>20</v>
      </c>
      <c r="H39" s="89">
        <f>D39+F39</f>
        <v>0</v>
      </c>
      <c r="I39" s="89"/>
      <c r="J39" s="89"/>
      <c r="K39" s="89"/>
      <c r="M39" s="6" t="s">
        <v>18</v>
      </c>
      <c r="N39" s="6">
        <f>IF(H39&lt;6,0,IF(H39&gt;=6,IF(H39&gt;=13,IF(H39&gt;=19,IF(H39&gt;=25,13,10),8),6),))</f>
        <v>0</v>
      </c>
    </row>
    <row r="40" spans="2:14" ht="33.75" customHeight="1" thickBot="1">
      <c r="B40" s="54" t="s">
        <v>122</v>
      </c>
      <c r="C40" s="55"/>
      <c r="D40" s="43" t="s">
        <v>97</v>
      </c>
      <c r="E40" s="44"/>
      <c r="F40" s="43" t="s">
        <v>98</v>
      </c>
      <c r="G40" s="44"/>
      <c r="H40" s="43" t="s">
        <v>99</v>
      </c>
      <c r="I40" s="44"/>
      <c r="J40" s="59" t="s">
        <v>100</v>
      </c>
      <c r="K40" s="44"/>
    </row>
    <row r="41" spans="2:14" ht="20.399999999999999" thickBot="1">
      <c r="B41" s="54" t="s">
        <v>27</v>
      </c>
      <c r="C41" s="55"/>
      <c r="D41" s="43">
        <v>6</v>
      </c>
      <c r="E41" s="44"/>
      <c r="F41" s="76">
        <v>8</v>
      </c>
      <c r="G41" s="78"/>
      <c r="H41" s="76">
        <v>10</v>
      </c>
      <c r="I41" s="78"/>
      <c r="J41" s="43">
        <v>13</v>
      </c>
      <c r="K41" s="44"/>
    </row>
    <row r="42" spans="2:14">
      <c r="B42" s="42"/>
      <c r="C42" s="42"/>
      <c r="D42" s="42"/>
      <c r="E42" s="42"/>
      <c r="F42" s="42"/>
      <c r="G42" s="42"/>
      <c r="H42" s="42"/>
      <c r="I42" s="42"/>
      <c r="J42" s="42"/>
      <c r="K42" s="42"/>
    </row>
    <row r="43" spans="2:14" ht="20.399999999999999" thickBot="1">
      <c r="B43" s="107" t="s">
        <v>21</v>
      </c>
      <c r="C43" s="107"/>
      <c r="D43" s="24"/>
      <c r="E43" s="4" t="s">
        <v>19</v>
      </c>
      <c r="F43" s="24"/>
      <c r="G43" s="4" t="s">
        <v>20</v>
      </c>
      <c r="H43" s="89">
        <f>D43+F43</f>
        <v>0</v>
      </c>
      <c r="I43" s="89"/>
      <c r="J43" s="89"/>
      <c r="K43" s="89"/>
      <c r="M43" s="6" t="s">
        <v>18</v>
      </c>
      <c r="N43" s="6">
        <f>IF(H43&lt;2,0,IF(H43&gt;=2,IF(H43&gt;=4,3,2)))</f>
        <v>0</v>
      </c>
    </row>
    <row r="44" spans="2:14" ht="24.75" customHeight="1" thickBot="1">
      <c r="B44" s="54" t="s">
        <v>37</v>
      </c>
      <c r="C44" s="55"/>
      <c r="D44" s="43" t="s">
        <v>26</v>
      </c>
      <c r="E44" s="59"/>
      <c r="F44" s="59"/>
      <c r="G44" s="44"/>
      <c r="H44" s="43" t="s">
        <v>38</v>
      </c>
      <c r="I44" s="59"/>
      <c r="J44" s="59"/>
      <c r="K44" s="44"/>
    </row>
    <row r="45" spans="2:14" ht="20.399999999999999" thickBot="1">
      <c r="B45" s="54" t="s">
        <v>39</v>
      </c>
      <c r="C45" s="55"/>
      <c r="D45" s="43">
        <v>2</v>
      </c>
      <c r="E45" s="59"/>
      <c r="F45" s="59"/>
      <c r="G45" s="44"/>
      <c r="H45" s="43">
        <v>3</v>
      </c>
      <c r="I45" s="59"/>
      <c r="J45" s="59"/>
      <c r="K45" s="44"/>
    </row>
    <row r="46" spans="2:14" ht="19.8">
      <c r="B46" s="60"/>
      <c r="C46" s="60"/>
      <c r="D46" s="60"/>
      <c r="E46" s="60"/>
      <c r="F46" s="60"/>
      <c r="G46" s="60"/>
      <c r="H46" s="60"/>
      <c r="I46" s="60"/>
      <c r="J46" s="60"/>
      <c r="K46" s="60"/>
    </row>
    <row r="47" spans="2:14" ht="20.399999999999999" thickBot="1">
      <c r="B47" s="107" t="s">
        <v>23</v>
      </c>
      <c r="C47" s="107"/>
      <c r="D47" s="24"/>
      <c r="E47" s="28" t="s">
        <v>24</v>
      </c>
      <c r="F47" s="28"/>
      <c r="G47" s="28"/>
      <c r="H47" s="28"/>
      <c r="I47" s="24"/>
      <c r="J47" s="4" t="s">
        <v>20</v>
      </c>
      <c r="K47" s="5">
        <f>D47+I47</f>
        <v>0</v>
      </c>
      <c r="M47" s="6" t="s">
        <v>18</v>
      </c>
      <c r="N47" s="6">
        <f>IF(K47&lt;1,0,IF(K47&gt;1,IF(K47&gt;=2,2,),1))</f>
        <v>0</v>
      </c>
    </row>
    <row r="48" spans="2:14" ht="19.5" customHeight="1">
      <c r="B48" s="48" t="s">
        <v>40</v>
      </c>
      <c r="C48" s="50"/>
      <c r="D48" s="74" t="s">
        <v>41</v>
      </c>
      <c r="E48" s="29"/>
      <c r="F48" s="29"/>
      <c r="G48" s="75"/>
      <c r="H48" s="74" t="s">
        <v>42</v>
      </c>
      <c r="I48" s="29"/>
      <c r="J48" s="29"/>
      <c r="K48" s="75"/>
    </row>
    <row r="49" spans="2:14" ht="20.399999999999999" thickBot="1">
      <c r="B49" s="51" t="s">
        <v>43</v>
      </c>
      <c r="C49" s="53"/>
      <c r="D49" s="76"/>
      <c r="E49" s="77"/>
      <c r="F49" s="77"/>
      <c r="G49" s="78"/>
      <c r="H49" s="76"/>
      <c r="I49" s="77"/>
      <c r="J49" s="77"/>
      <c r="K49" s="78"/>
    </row>
    <row r="50" spans="2:14" ht="20.399999999999999" thickBot="1">
      <c r="B50" s="54" t="s">
        <v>27</v>
      </c>
      <c r="C50" s="55"/>
      <c r="D50" s="43">
        <v>1</v>
      </c>
      <c r="E50" s="59"/>
      <c r="F50" s="59"/>
      <c r="G50" s="44"/>
      <c r="H50" s="43">
        <v>2</v>
      </c>
      <c r="I50" s="59"/>
      <c r="J50" s="59"/>
      <c r="K50" s="44"/>
    </row>
    <row r="51" spans="2:14" ht="19.8">
      <c r="B51" s="60"/>
      <c r="C51" s="60"/>
      <c r="D51" s="60"/>
      <c r="E51" s="60"/>
      <c r="F51" s="60"/>
      <c r="G51" s="60"/>
      <c r="H51" s="60"/>
      <c r="I51" s="60"/>
      <c r="J51" s="60"/>
      <c r="K51" s="60"/>
    </row>
    <row r="52" spans="2:14" ht="20.399999999999999" thickBot="1">
      <c r="B52" s="90" t="s">
        <v>44</v>
      </c>
      <c r="C52" s="90"/>
      <c r="D52" s="90"/>
      <c r="E52" s="90"/>
      <c r="F52" s="90"/>
      <c r="G52" s="90"/>
      <c r="H52" s="90"/>
      <c r="I52" s="90"/>
      <c r="J52" s="90"/>
      <c r="K52" s="90"/>
      <c r="M52" s="6" t="s">
        <v>18</v>
      </c>
      <c r="N52" s="6">
        <f>IFERROR(IF(H39/H43&lt;=8,2,0),0)</f>
        <v>0</v>
      </c>
    </row>
    <row r="53" spans="2:14" ht="21" customHeight="1" thickBot="1">
      <c r="B53" s="54" t="s">
        <v>45</v>
      </c>
      <c r="C53" s="55"/>
      <c r="D53" s="43" t="s">
        <v>46</v>
      </c>
      <c r="E53" s="59"/>
      <c r="F53" s="59"/>
      <c r="G53" s="59"/>
      <c r="H53" s="59"/>
      <c r="I53" s="59"/>
      <c r="J53" s="59"/>
      <c r="K53" s="44"/>
    </row>
    <row r="54" spans="2:14" ht="20.399999999999999" thickBot="1">
      <c r="B54" s="54" t="s">
        <v>39</v>
      </c>
      <c r="C54" s="55"/>
      <c r="D54" s="43">
        <v>2</v>
      </c>
      <c r="E54" s="59"/>
      <c r="F54" s="59"/>
      <c r="G54" s="59"/>
      <c r="H54" s="59"/>
      <c r="I54" s="59"/>
      <c r="J54" s="59"/>
      <c r="K54" s="44"/>
    </row>
    <row r="55" spans="2:14" ht="19.8">
      <c r="B55" s="60"/>
      <c r="C55" s="60"/>
      <c r="D55" s="60"/>
      <c r="E55" s="60"/>
      <c r="F55" s="60"/>
      <c r="G55" s="60"/>
      <c r="H55" s="60"/>
      <c r="I55" s="60"/>
      <c r="J55" s="60"/>
      <c r="K55" s="60"/>
    </row>
    <row r="56" spans="2:14" ht="20.399999999999999" thickBot="1">
      <c r="B56" s="107" t="s">
        <v>25</v>
      </c>
      <c r="C56" s="107"/>
      <c r="D56" s="24"/>
      <c r="E56" s="28" t="s">
        <v>20</v>
      </c>
      <c r="F56" s="28"/>
      <c r="G56" s="28"/>
      <c r="H56" s="28"/>
      <c r="I56" s="28"/>
      <c r="J56" s="28"/>
      <c r="K56" s="28"/>
      <c r="M56" s="6" t="s">
        <v>18</v>
      </c>
      <c r="N56" s="6">
        <f>IF(D56&lt;1,0,IF(D56&gt;1,IF(D56&gt;=2,2,),1))</f>
        <v>0</v>
      </c>
    </row>
    <row r="57" spans="2:14" ht="23.25" customHeight="1" thickBot="1">
      <c r="B57" s="54" t="s">
        <v>47</v>
      </c>
      <c r="C57" s="55"/>
      <c r="D57" s="43" t="s">
        <v>41</v>
      </c>
      <c r="E57" s="59"/>
      <c r="F57" s="59"/>
      <c r="G57" s="44"/>
      <c r="H57" s="43" t="s">
        <v>42</v>
      </c>
      <c r="I57" s="59"/>
      <c r="J57" s="59"/>
      <c r="K57" s="44"/>
    </row>
    <row r="58" spans="2:14" ht="20.399999999999999" thickBot="1">
      <c r="B58" s="54" t="s">
        <v>27</v>
      </c>
      <c r="C58" s="55"/>
      <c r="D58" s="43">
        <v>1</v>
      </c>
      <c r="E58" s="59"/>
      <c r="F58" s="59"/>
      <c r="G58" s="44"/>
      <c r="H58" s="43">
        <v>2</v>
      </c>
      <c r="I58" s="59"/>
      <c r="J58" s="59"/>
      <c r="K58" s="44"/>
    </row>
    <row r="59" spans="2:14" ht="19.8">
      <c r="B59" s="60"/>
      <c r="C59" s="60"/>
      <c r="D59" s="60"/>
      <c r="E59" s="60"/>
      <c r="F59" s="60"/>
      <c r="G59" s="60"/>
      <c r="H59" s="60"/>
      <c r="I59" s="60"/>
      <c r="J59" s="60"/>
      <c r="K59" s="60"/>
    </row>
    <row r="60" spans="2:14" ht="19.8">
      <c r="B60" s="40" t="str">
        <f>CONCATENATE("2.  於 ",B2-1," 年 1 月 1 日至 12 月 31 日內，考獲進步章記錄")</f>
        <v>2.  於 2024 年 1 月 1 日至 12 月 31 日內，考獲進步章記錄</v>
      </c>
      <c r="C60" s="40"/>
      <c r="D60" s="40"/>
      <c r="E60" s="40"/>
      <c r="F60" s="40"/>
      <c r="G60" s="40"/>
      <c r="H60" s="40"/>
      <c r="I60" s="40"/>
      <c r="J60" s="41" t="s">
        <v>59</v>
      </c>
      <c r="K60" s="41"/>
    </row>
    <row r="61" spans="2:14" ht="20.399999999999999" thickBot="1">
      <c r="B61" s="102"/>
      <c r="C61" s="102"/>
      <c r="D61" s="102"/>
      <c r="E61" s="102"/>
      <c r="F61" s="102"/>
      <c r="G61" s="102"/>
      <c r="H61" s="102"/>
      <c r="I61" s="102"/>
      <c r="J61" s="102"/>
      <c r="K61" s="15" t="e">
        <f>SUM(F63:K66)/H39</f>
        <v>#DIV/0!</v>
      </c>
      <c r="M61" s="6" t="s">
        <v>18</v>
      </c>
      <c r="N61" s="7">
        <f>IFERROR(IF(K61&lt;0.2,0,IF(K61&gt;=0.2,IF(K61&gt;=0.3,IF(K61&gt;=0.4,IF(K61&gt;=0.5,IF(K61&gt;=0.6,IF(K61&gt;=0.7,IF(K61&gt;=0.8,20,17),14),11),8),5),3))),0)</f>
        <v>0</v>
      </c>
    </row>
    <row r="62" spans="2:14" ht="20.399999999999999" thickBot="1">
      <c r="B62" s="54" t="s">
        <v>123</v>
      </c>
      <c r="C62" s="71"/>
      <c r="D62" s="71"/>
      <c r="E62" s="55"/>
      <c r="F62" s="54" t="s">
        <v>67</v>
      </c>
      <c r="G62" s="71"/>
      <c r="H62" s="71"/>
      <c r="I62" s="71"/>
      <c r="J62" s="71"/>
      <c r="K62" s="55"/>
    </row>
    <row r="63" spans="2:14" ht="24.6" customHeight="1" thickBot="1">
      <c r="B63" s="43" t="s">
        <v>101</v>
      </c>
      <c r="C63" s="59"/>
      <c r="D63" s="59"/>
      <c r="E63" s="44"/>
      <c r="F63" s="68"/>
      <c r="G63" s="69"/>
      <c r="H63" s="69"/>
      <c r="I63" s="69"/>
      <c r="J63" s="69"/>
      <c r="K63" s="70"/>
    </row>
    <row r="64" spans="2:14" ht="24.6" customHeight="1" thickBot="1">
      <c r="B64" s="43" t="s">
        <v>102</v>
      </c>
      <c r="C64" s="59"/>
      <c r="D64" s="59"/>
      <c r="E64" s="44"/>
      <c r="F64" s="68"/>
      <c r="G64" s="69"/>
      <c r="H64" s="69"/>
      <c r="I64" s="69"/>
      <c r="J64" s="69"/>
      <c r="K64" s="70"/>
    </row>
    <row r="65" spans="2:13" ht="24.6" customHeight="1" thickBot="1">
      <c r="B65" s="43" t="s">
        <v>103</v>
      </c>
      <c r="C65" s="59"/>
      <c r="D65" s="59"/>
      <c r="E65" s="44"/>
      <c r="F65" s="68"/>
      <c r="G65" s="69"/>
      <c r="H65" s="69"/>
      <c r="I65" s="69"/>
      <c r="J65" s="69"/>
      <c r="K65" s="70"/>
    </row>
    <row r="66" spans="2:13" ht="24.6" customHeight="1" thickBot="1">
      <c r="B66" s="43" t="s">
        <v>104</v>
      </c>
      <c r="C66" s="59"/>
      <c r="D66" s="59"/>
      <c r="E66" s="44"/>
      <c r="F66" s="68"/>
      <c r="G66" s="69"/>
      <c r="H66" s="69"/>
      <c r="I66" s="69"/>
      <c r="J66" s="69"/>
      <c r="K66" s="70"/>
    </row>
    <row r="67" spans="2:13" ht="16.8" thickBot="1">
      <c r="B67" s="113"/>
      <c r="C67" s="113"/>
      <c r="D67" s="113"/>
      <c r="E67" s="113"/>
      <c r="F67" s="113"/>
      <c r="G67" s="113"/>
      <c r="H67" s="113"/>
      <c r="I67" s="113"/>
      <c r="J67" s="113"/>
      <c r="K67" s="113"/>
    </row>
    <row r="68" spans="2:13" ht="19.8">
      <c r="B68" s="48" t="s">
        <v>48</v>
      </c>
      <c r="C68" s="49"/>
      <c r="D68" s="50"/>
      <c r="E68" s="114">
        <v>0.2</v>
      </c>
      <c r="F68" s="66">
        <v>0.3</v>
      </c>
      <c r="G68" s="66">
        <v>0.4</v>
      </c>
      <c r="H68" s="66">
        <v>0.5</v>
      </c>
      <c r="I68" s="66">
        <v>0.6</v>
      </c>
      <c r="J68" s="66">
        <v>0.7</v>
      </c>
      <c r="K68" s="66">
        <v>0.8</v>
      </c>
    </row>
    <row r="69" spans="2:13" ht="20.399999999999999" thickBot="1">
      <c r="B69" s="109" t="s">
        <v>49</v>
      </c>
      <c r="C69" s="110"/>
      <c r="D69" s="111"/>
      <c r="E69" s="115"/>
      <c r="F69" s="67"/>
      <c r="G69" s="67"/>
      <c r="H69" s="67"/>
      <c r="I69" s="67"/>
      <c r="J69" s="67"/>
      <c r="K69" s="67"/>
    </row>
    <row r="70" spans="2:13" ht="20.399999999999999" thickBot="1">
      <c r="B70" s="54" t="s">
        <v>27</v>
      </c>
      <c r="C70" s="71"/>
      <c r="D70" s="55"/>
      <c r="E70" s="16">
        <v>3</v>
      </c>
      <c r="F70" s="16">
        <v>5</v>
      </c>
      <c r="G70" s="16">
        <v>8</v>
      </c>
      <c r="H70" s="16">
        <v>11</v>
      </c>
      <c r="I70" s="16">
        <v>14</v>
      </c>
      <c r="J70" s="16">
        <v>17</v>
      </c>
      <c r="K70" s="16">
        <v>20</v>
      </c>
    </row>
    <row r="71" spans="2:13" ht="19.8">
      <c r="B71" s="49"/>
      <c r="C71" s="49"/>
      <c r="D71" s="49"/>
      <c r="E71" s="49"/>
      <c r="F71" s="49"/>
      <c r="G71" s="49"/>
      <c r="H71" s="49"/>
      <c r="I71" s="49"/>
      <c r="J71" s="49"/>
      <c r="K71" s="49"/>
    </row>
    <row r="72" spans="2:13" ht="15" customHeight="1">
      <c r="B72" s="112" t="s">
        <v>28</v>
      </c>
      <c r="C72" s="112"/>
      <c r="D72" s="112"/>
      <c r="E72" s="112"/>
      <c r="F72" s="112"/>
      <c r="G72" s="112"/>
      <c r="H72" s="112"/>
      <c r="I72" s="112"/>
      <c r="J72" s="112"/>
      <c r="K72" s="112"/>
    </row>
    <row r="73" spans="2:13" ht="16.8" thickBot="1">
      <c r="B73" s="39"/>
      <c r="C73" s="39"/>
      <c r="D73" s="39"/>
      <c r="E73" s="39"/>
      <c r="F73" s="39"/>
      <c r="G73" s="39"/>
      <c r="H73" s="39"/>
      <c r="I73" s="39"/>
      <c r="J73" s="39"/>
      <c r="K73" s="39"/>
    </row>
    <row r="74" spans="2:13" ht="30" customHeight="1" thickBot="1">
      <c r="B74" s="32" t="s">
        <v>50</v>
      </c>
      <c r="C74" s="33"/>
      <c r="D74" s="33"/>
      <c r="E74" s="33"/>
      <c r="F74" s="33"/>
      <c r="G74" s="33"/>
      <c r="H74" s="33"/>
      <c r="I74" s="33"/>
      <c r="J74" s="94" t="s">
        <v>51</v>
      </c>
      <c r="K74" s="95"/>
    </row>
    <row r="75" spans="2:13" ht="9" customHeight="1">
      <c r="B75" s="103"/>
      <c r="C75" s="103"/>
      <c r="D75" s="103"/>
      <c r="E75" s="103"/>
      <c r="F75" s="103"/>
      <c r="G75" s="103"/>
      <c r="H75" s="103"/>
      <c r="I75" s="103"/>
      <c r="J75" s="103"/>
      <c r="K75" s="103"/>
    </row>
    <row r="76" spans="2:13" ht="19.8">
      <c r="B76" s="40" t="s">
        <v>52</v>
      </c>
      <c r="C76" s="40"/>
      <c r="D76" s="40"/>
      <c r="E76" s="40"/>
      <c r="F76" s="40"/>
      <c r="G76" s="40"/>
      <c r="H76" s="40"/>
      <c r="I76" s="40"/>
      <c r="J76" s="41" t="s">
        <v>53</v>
      </c>
      <c r="K76" s="41"/>
    </row>
    <row r="77" spans="2:13" ht="14.4" customHeight="1" thickBot="1">
      <c r="B77" s="105"/>
      <c r="C77" s="105"/>
      <c r="D77" s="105"/>
      <c r="E77" s="105"/>
      <c r="F77" s="105"/>
      <c r="G77" s="105"/>
      <c r="H77" s="105"/>
      <c r="I77" s="105"/>
      <c r="J77" s="105"/>
      <c r="K77" s="105"/>
    </row>
    <row r="78" spans="2:13" ht="23.4" customHeight="1" thickBot="1">
      <c r="B78" s="48" t="s">
        <v>54</v>
      </c>
      <c r="C78" s="49"/>
      <c r="D78" s="49"/>
      <c r="E78" s="49"/>
      <c r="F78" s="49"/>
      <c r="G78" s="50"/>
      <c r="H78" s="54" t="s">
        <v>27</v>
      </c>
      <c r="I78" s="71"/>
      <c r="J78" s="71"/>
      <c r="K78" s="55"/>
    </row>
    <row r="79" spans="2:13" ht="23.4" customHeight="1" thickBot="1">
      <c r="B79" s="51"/>
      <c r="C79" s="52"/>
      <c r="D79" s="52"/>
      <c r="E79" s="52"/>
      <c r="F79" s="52"/>
      <c r="G79" s="53"/>
      <c r="H79" s="54" t="s">
        <v>55</v>
      </c>
      <c r="I79" s="55"/>
      <c r="J79" s="54" t="s">
        <v>68</v>
      </c>
      <c r="K79" s="55"/>
    </row>
    <row r="80" spans="2:13" ht="22.5" customHeight="1" thickBot="1">
      <c r="B80" s="56" t="s">
        <v>1</v>
      </c>
      <c r="C80" s="57"/>
      <c r="D80" s="57"/>
      <c r="E80" s="57"/>
      <c r="F80" s="57"/>
      <c r="G80" s="58"/>
      <c r="H80" s="54">
        <v>1</v>
      </c>
      <c r="I80" s="55"/>
      <c r="J80" s="61"/>
      <c r="K80" s="62"/>
      <c r="M80" s="11">
        <f>IF(J80="有",1,0)</f>
        <v>0</v>
      </c>
    </row>
    <row r="81" spans="2:13" ht="22.5" customHeight="1" thickBot="1">
      <c r="B81" s="56" t="s">
        <v>2</v>
      </c>
      <c r="C81" s="57"/>
      <c r="D81" s="57"/>
      <c r="E81" s="57"/>
      <c r="F81" s="57"/>
      <c r="G81" s="58"/>
      <c r="H81" s="54">
        <v>1</v>
      </c>
      <c r="I81" s="55"/>
      <c r="J81" s="61"/>
      <c r="K81" s="62"/>
      <c r="M81" s="11">
        <f t="shared" ref="M81:M89" si="0">IF(J81="有",1,0)</f>
        <v>0</v>
      </c>
    </row>
    <row r="82" spans="2:13" ht="22.5" customHeight="1" thickBot="1">
      <c r="B82" s="63" t="s">
        <v>3</v>
      </c>
      <c r="C82" s="64"/>
      <c r="D82" s="64"/>
      <c r="E82" s="64"/>
      <c r="F82" s="64"/>
      <c r="G82" s="65"/>
      <c r="H82" s="54">
        <v>1</v>
      </c>
      <c r="I82" s="55"/>
      <c r="J82" s="61"/>
      <c r="K82" s="62"/>
      <c r="M82" s="11">
        <f t="shared" si="0"/>
        <v>0</v>
      </c>
    </row>
    <row r="83" spans="2:13" ht="22.5" customHeight="1" thickBot="1">
      <c r="B83" s="56" t="s">
        <v>4</v>
      </c>
      <c r="C83" s="57"/>
      <c r="D83" s="57"/>
      <c r="E83" s="57"/>
      <c r="F83" s="57"/>
      <c r="G83" s="58"/>
      <c r="H83" s="54">
        <v>1</v>
      </c>
      <c r="I83" s="55"/>
      <c r="J83" s="61"/>
      <c r="K83" s="62"/>
      <c r="M83" s="11">
        <f t="shared" si="0"/>
        <v>0</v>
      </c>
    </row>
    <row r="84" spans="2:13" ht="22.5" customHeight="1" thickBot="1">
      <c r="B84" s="56" t="s">
        <v>5</v>
      </c>
      <c r="C84" s="57"/>
      <c r="D84" s="57"/>
      <c r="E84" s="57"/>
      <c r="F84" s="57"/>
      <c r="G84" s="58"/>
      <c r="H84" s="54">
        <v>1</v>
      </c>
      <c r="I84" s="55"/>
      <c r="J84" s="61"/>
      <c r="K84" s="62"/>
      <c r="M84" s="11">
        <f t="shared" si="0"/>
        <v>0</v>
      </c>
    </row>
    <row r="85" spans="2:13" ht="22.5" customHeight="1" thickBot="1">
      <c r="B85" s="56" t="s">
        <v>6</v>
      </c>
      <c r="C85" s="57"/>
      <c r="D85" s="57"/>
      <c r="E85" s="57"/>
      <c r="F85" s="57"/>
      <c r="G85" s="58"/>
      <c r="H85" s="54">
        <v>1</v>
      </c>
      <c r="I85" s="55"/>
      <c r="J85" s="61"/>
      <c r="K85" s="62"/>
      <c r="M85" s="11">
        <f t="shared" si="0"/>
        <v>0</v>
      </c>
    </row>
    <row r="86" spans="2:13" ht="22.5" customHeight="1" thickBot="1">
      <c r="B86" s="56" t="s">
        <v>7</v>
      </c>
      <c r="C86" s="57"/>
      <c r="D86" s="57"/>
      <c r="E86" s="57"/>
      <c r="F86" s="57"/>
      <c r="G86" s="58"/>
      <c r="H86" s="54">
        <v>1</v>
      </c>
      <c r="I86" s="55"/>
      <c r="J86" s="61"/>
      <c r="K86" s="62"/>
      <c r="M86" s="11">
        <f t="shared" si="0"/>
        <v>0</v>
      </c>
    </row>
    <row r="87" spans="2:13" ht="22.5" customHeight="1" thickBot="1">
      <c r="B87" s="56" t="s">
        <v>8</v>
      </c>
      <c r="C87" s="57"/>
      <c r="D87" s="57"/>
      <c r="E87" s="57"/>
      <c r="F87" s="57"/>
      <c r="G87" s="58"/>
      <c r="H87" s="54">
        <v>2</v>
      </c>
      <c r="I87" s="55"/>
      <c r="J87" s="61"/>
      <c r="K87" s="62"/>
      <c r="M87" s="11">
        <f>IF(J87="有",2,0)</f>
        <v>0</v>
      </c>
    </row>
    <row r="88" spans="2:13" ht="22.5" customHeight="1" thickBot="1">
      <c r="B88" s="56" t="s">
        <v>9</v>
      </c>
      <c r="C88" s="57"/>
      <c r="D88" s="57"/>
      <c r="E88" s="57"/>
      <c r="F88" s="57"/>
      <c r="G88" s="58"/>
      <c r="H88" s="54">
        <v>2</v>
      </c>
      <c r="I88" s="55"/>
      <c r="J88" s="61"/>
      <c r="K88" s="62"/>
      <c r="M88" s="11">
        <f>IF(J88="有",2,0)</f>
        <v>0</v>
      </c>
    </row>
    <row r="89" spans="2:13" ht="22.5" customHeight="1" thickBot="1">
      <c r="B89" s="56" t="s">
        <v>10</v>
      </c>
      <c r="C89" s="57"/>
      <c r="D89" s="57"/>
      <c r="E89" s="57"/>
      <c r="F89" s="57"/>
      <c r="G89" s="58"/>
      <c r="H89" s="100">
        <v>1</v>
      </c>
      <c r="I89" s="101"/>
      <c r="J89" s="61"/>
      <c r="K89" s="62"/>
      <c r="M89" s="11">
        <f t="shared" si="0"/>
        <v>0</v>
      </c>
    </row>
    <row r="90" spans="2:13" ht="24" customHeight="1" thickBot="1">
      <c r="B90" s="42"/>
      <c r="C90" s="42"/>
      <c r="D90" s="42"/>
      <c r="E90" s="106"/>
      <c r="F90" s="51" t="s">
        <v>56</v>
      </c>
      <c r="G90" s="53"/>
      <c r="H90" s="100">
        <v>12</v>
      </c>
      <c r="I90" s="101"/>
      <c r="J90" s="150">
        <f>IF(AND(COUNTIF(J80:K89,"有")=0,COUNTIF(J80:K89,"無")=0),,SUM(M80:M89))</f>
        <v>0</v>
      </c>
      <c r="K90" s="151"/>
    </row>
    <row r="91" spans="2:13" ht="14.25" customHeight="1" thickBot="1">
      <c r="B91" s="105"/>
      <c r="C91" s="105"/>
      <c r="D91" s="105"/>
      <c r="E91" s="105"/>
      <c r="F91" s="105"/>
      <c r="G91" s="105"/>
      <c r="H91" s="105"/>
      <c r="I91" s="105"/>
      <c r="J91" s="105"/>
      <c r="K91" s="105"/>
    </row>
    <row r="92" spans="2:13" ht="30" customHeight="1" thickBot="1">
      <c r="B92" s="32" t="s">
        <v>57</v>
      </c>
      <c r="C92" s="33"/>
      <c r="D92" s="33"/>
      <c r="E92" s="33"/>
      <c r="F92" s="33"/>
      <c r="G92" s="33"/>
      <c r="H92" s="33"/>
      <c r="I92" s="33"/>
      <c r="J92" s="33"/>
      <c r="K92" s="34"/>
    </row>
    <row r="93" spans="2:13" ht="15.75" customHeight="1">
      <c r="B93" s="103"/>
      <c r="C93" s="103"/>
      <c r="D93" s="103"/>
      <c r="E93" s="103"/>
      <c r="F93" s="103"/>
      <c r="G93" s="103"/>
      <c r="H93" s="103"/>
      <c r="I93" s="103"/>
      <c r="J93" s="103"/>
      <c r="K93" s="103"/>
    </row>
    <row r="94" spans="2:13" ht="21" customHeight="1">
      <c r="B94" s="40" t="s">
        <v>58</v>
      </c>
      <c r="C94" s="40"/>
      <c r="D94" s="40"/>
      <c r="E94" s="40"/>
      <c r="F94" s="40"/>
      <c r="G94" s="40"/>
      <c r="H94" s="40"/>
      <c r="I94" s="40"/>
      <c r="J94" s="41" t="s">
        <v>59</v>
      </c>
      <c r="K94" s="41"/>
    </row>
    <row r="95" spans="2:13" ht="16.8" thickBot="1">
      <c r="B95" s="104" t="s">
        <v>0</v>
      </c>
      <c r="C95" s="104"/>
      <c r="D95" s="104"/>
      <c r="E95" s="104"/>
      <c r="F95" s="104"/>
      <c r="G95" s="104"/>
      <c r="H95" s="104"/>
      <c r="I95" s="104"/>
      <c r="J95" s="104"/>
      <c r="K95" s="104"/>
    </row>
    <row r="96" spans="2:13" ht="24" customHeight="1" thickBot="1">
      <c r="B96" s="108" t="s">
        <v>60</v>
      </c>
      <c r="C96" s="108"/>
      <c r="D96" s="108"/>
      <c r="E96" s="108"/>
      <c r="F96" s="108" t="s">
        <v>65</v>
      </c>
      <c r="G96" s="108"/>
      <c r="H96" s="108"/>
      <c r="I96" s="108" t="s">
        <v>27</v>
      </c>
      <c r="J96" s="108"/>
      <c r="K96" s="108"/>
    </row>
    <row r="97" spans="2:11" ht="20.399999999999999" thickBot="1">
      <c r="B97" s="99" t="s">
        <v>13</v>
      </c>
      <c r="C97" s="99"/>
      <c r="D97" s="99"/>
      <c r="E97" s="99"/>
      <c r="F97" s="96"/>
      <c r="G97" s="97"/>
      <c r="H97" s="98"/>
      <c r="I97" s="43">
        <f>IF(ISBLANK(F97)=TRUE,0,MIN(F97*2,20))</f>
        <v>0</v>
      </c>
      <c r="J97" s="59"/>
      <c r="K97" s="44"/>
    </row>
    <row r="98" spans="2:11" ht="14.25" customHeight="1">
      <c r="B98" s="103"/>
      <c r="C98" s="103"/>
      <c r="D98" s="103"/>
      <c r="E98" s="103"/>
      <c r="F98" s="103"/>
      <c r="G98" s="103"/>
      <c r="H98" s="103"/>
      <c r="I98" s="103"/>
      <c r="J98" s="103"/>
      <c r="K98" s="103"/>
    </row>
    <row r="99" spans="2:11" ht="21" customHeight="1">
      <c r="B99" s="40" t="s">
        <v>61</v>
      </c>
      <c r="C99" s="40"/>
      <c r="D99" s="40"/>
      <c r="E99" s="40"/>
      <c r="F99" s="40"/>
      <c r="G99" s="40"/>
      <c r="H99" s="40"/>
      <c r="I99" s="40"/>
      <c r="J99" s="41" t="s">
        <v>59</v>
      </c>
      <c r="K99" s="41"/>
    </row>
    <row r="100" spans="2:11" ht="19.350000000000001" customHeight="1" thickBot="1">
      <c r="B100" s="104" t="s">
        <v>109</v>
      </c>
      <c r="C100" s="104"/>
      <c r="D100" s="104"/>
      <c r="E100" s="104"/>
      <c r="F100" s="104"/>
      <c r="G100" s="104"/>
      <c r="H100" s="104"/>
      <c r="I100" s="104"/>
      <c r="J100" s="104"/>
      <c r="K100" s="104"/>
    </row>
    <row r="101" spans="2:11" ht="24" customHeight="1" thickBot="1">
      <c r="B101" s="9" t="s">
        <v>62</v>
      </c>
      <c r="C101" s="54" t="s">
        <v>63</v>
      </c>
      <c r="D101" s="71"/>
      <c r="E101" s="71"/>
      <c r="F101" s="71"/>
      <c r="G101" s="71"/>
      <c r="H101" s="55"/>
      <c r="I101" s="10" t="s">
        <v>64</v>
      </c>
      <c r="J101" s="54" t="s">
        <v>27</v>
      </c>
      <c r="K101" s="55"/>
    </row>
    <row r="102" spans="2:11" ht="21" customHeight="1" thickBot="1">
      <c r="B102" s="26"/>
      <c r="C102" s="91"/>
      <c r="D102" s="92"/>
      <c r="E102" s="92"/>
      <c r="F102" s="92"/>
      <c r="G102" s="92"/>
      <c r="H102" s="93"/>
      <c r="I102" s="25"/>
      <c r="J102" s="30" t="str">
        <f>IF(ISBLANK(B102)=TRUE,"",5)</f>
        <v/>
      </c>
      <c r="K102" s="31"/>
    </row>
    <row r="103" spans="2:11" ht="21" customHeight="1" thickBot="1">
      <c r="B103" s="26"/>
      <c r="C103" s="91"/>
      <c r="D103" s="92"/>
      <c r="E103" s="92"/>
      <c r="F103" s="92"/>
      <c r="G103" s="92"/>
      <c r="H103" s="93"/>
      <c r="I103" s="25"/>
      <c r="J103" s="30" t="str">
        <f>IF(ISBLANK(B103)=TRUE,"",5)</f>
        <v/>
      </c>
      <c r="K103" s="31"/>
    </row>
    <row r="104" spans="2:11" ht="21" customHeight="1" thickBot="1">
      <c r="B104" s="26"/>
      <c r="C104" s="91"/>
      <c r="D104" s="92"/>
      <c r="E104" s="92"/>
      <c r="F104" s="92"/>
      <c r="G104" s="92"/>
      <c r="H104" s="93"/>
      <c r="I104" s="25"/>
      <c r="J104" s="30" t="str">
        <f t="shared" ref="J104:J106" si="1">IF(ISBLANK(B104)=TRUE,"",5)</f>
        <v/>
      </c>
      <c r="K104" s="31"/>
    </row>
    <row r="105" spans="2:11" ht="21" customHeight="1" thickBot="1">
      <c r="B105" s="26"/>
      <c r="C105" s="91"/>
      <c r="D105" s="92"/>
      <c r="E105" s="92"/>
      <c r="F105" s="92"/>
      <c r="G105" s="92"/>
      <c r="H105" s="93"/>
      <c r="I105" s="25"/>
      <c r="J105" s="30" t="str">
        <f t="shared" si="1"/>
        <v/>
      </c>
      <c r="K105" s="31"/>
    </row>
    <row r="106" spans="2:11" ht="21" customHeight="1" thickBot="1">
      <c r="B106" s="26"/>
      <c r="C106" s="91"/>
      <c r="D106" s="92"/>
      <c r="E106" s="92"/>
      <c r="F106" s="92"/>
      <c r="G106" s="92"/>
      <c r="H106" s="93"/>
      <c r="I106" s="25"/>
      <c r="J106" s="30" t="str">
        <f t="shared" si="1"/>
        <v/>
      </c>
      <c r="K106" s="31"/>
    </row>
    <row r="107" spans="2:11" ht="20.399999999999999" thickBot="1">
      <c r="B107" s="29"/>
      <c r="C107" s="29"/>
      <c r="D107" s="29"/>
      <c r="E107" s="29"/>
      <c r="F107" s="29"/>
      <c r="G107" s="29"/>
      <c r="H107" s="75"/>
      <c r="I107" s="17" t="s">
        <v>56</v>
      </c>
      <c r="J107" s="43">
        <f>IF(ISBLANK(B102)=TRUE,0,MIN(SUM(J102:K106),20))</f>
        <v>0</v>
      </c>
      <c r="K107" s="44"/>
    </row>
    <row r="108" spans="2:11">
      <c r="B108" s="8" t="s">
        <v>71</v>
      </c>
      <c r="C108" s="45" t="s">
        <v>28</v>
      </c>
      <c r="D108" s="45"/>
      <c r="E108" s="45"/>
      <c r="F108" s="45"/>
      <c r="G108" s="45"/>
      <c r="H108" s="45"/>
      <c r="I108" s="45"/>
      <c r="J108" s="45"/>
      <c r="K108" s="45"/>
    </row>
    <row r="109" spans="2:11">
      <c r="B109" s="148"/>
      <c r="C109" s="148"/>
      <c r="D109" s="148"/>
      <c r="E109" s="148"/>
      <c r="F109" s="148"/>
      <c r="G109" s="148"/>
      <c r="H109" s="148"/>
      <c r="I109" s="148"/>
      <c r="J109" s="148"/>
      <c r="K109" s="148"/>
    </row>
    <row r="110" spans="2:11" ht="21" customHeight="1">
      <c r="B110" s="40" t="s">
        <v>107</v>
      </c>
      <c r="C110" s="40"/>
      <c r="D110" s="40"/>
      <c r="E110" s="40"/>
      <c r="F110" s="40"/>
      <c r="G110" s="40"/>
      <c r="H110" s="40"/>
      <c r="I110" s="40"/>
      <c r="J110" s="41" t="s">
        <v>69</v>
      </c>
      <c r="K110" s="41"/>
    </row>
    <row r="111" spans="2:11" ht="18" customHeight="1" thickBot="1">
      <c r="B111" s="104" t="s">
        <v>106</v>
      </c>
      <c r="C111" s="104"/>
      <c r="D111" s="104"/>
      <c r="E111" s="104"/>
      <c r="F111" s="104"/>
      <c r="G111" s="104"/>
      <c r="H111" s="104"/>
      <c r="I111" s="104"/>
    </row>
    <row r="112" spans="2:11" ht="21.75" customHeight="1" thickBot="1">
      <c r="B112" s="9" t="s">
        <v>66</v>
      </c>
      <c r="C112" s="54" t="s">
        <v>63</v>
      </c>
      <c r="D112" s="71"/>
      <c r="E112" s="71"/>
      <c r="F112" s="71"/>
      <c r="G112" s="71"/>
      <c r="H112" s="55"/>
      <c r="I112" s="1" t="s">
        <v>64</v>
      </c>
      <c r="J112" s="54" t="s">
        <v>27</v>
      </c>
      <c r="K112" s="55"/>
    </row>
    <row r="113" spans="2:11" ht="21" customHeight="1" thickBot="1">
      <c r="B113" s="26"/>
      <c r="C113" s="91"/>
      <c r="D113" s="92"/>
      <c r="E113" s="92"/>
      <c r="F113" s="92"/>
      <c r="G113" s="92"/>
      <c r="H113" s="93"/>
      <c r="I113" s="27"/>
      <c r="J113" s="30" t="str">
        <f>IF(ISBLANK(B113)=TRUE,"",5)</f>
        <v/>
      </c>
      <c r="K113" s="31"/>
    </row>
    <row r="114" spans="2:11" ht="21" customHeight="1" thickBot="1">
      <c r="B114" s="26"/>
      <c r="C114" s="91"/>
      <c r="D114" s="92"/>
      <c r="E114" s="92"/>
      <c r="F114" s="92"/>
      <c r="G114" s="92"/>
      <c r="H114" s="93"/>
      <c r="I114" s="27"/>
      <c r="J114" s="30" t="str">
        <f t="shared" ref="J114:J116" si="2">IF(ISBLANK(B114)=TRUE,"",5)</f>
        <v/>
      </c>
      <c r="K114" s="31"/>
    </row>
    <row r="115" spans="2:11" ht="21" customHeight="1" thickBot="1">
      <c r="B115" s="26"/>
      <c r="C115" s="91"/>
      <c r="D115" s="92"/>
      <c r="E115" s="92"/>
      <c r="F115" s="92"/>
      <c r="G115" s="92"/>
      <c r="H115" s="93"/>
      <c r="I115" s="27"/>
      <c r="J115" s="30" t="str">
        <f t="shared" si="2"/>
        <v/>
      </c>
      <c r="K115" s="31"/>
    </row>
    <row r="116" spans="2:11" ht="21" customHeight="1" thickBot="1">
      <c r="B116" s="26"/>
      <c r="C116" s="91"/>
      <c r="D116" s="92"/>
      <c r="E116" s="92"/>
      <c r="F116" s="92"/>
      <c r="G116" s="92"/>
      <c r="H116" s="93"/>
      <c r="I116" s="27"/>
      <c r="J116" s="30" t="str">
        <f t="shared" si="2"/>
        <v/>
      </c>
      <c r="K116" s="31"/>
    </row>
    <row r="117" spans="2:11" ht="20.399999999999999" thickBot="1">
      <c r="B117" s="29"/>
      <c r="C117" s="29"/>
      <c r="D117" s="29"/>
      <c r="E117" s="29"/>
      <c r="F117" s="29"/>
      <c r="G117" s="29"/>
      <c r="H117" s="75"/>
      <c r="I117" s="17" t="s">
        <v>56</v>
      </c>
      <c r="J117" s="43">
        <f>IF(ISBLANK(B113)=TRUE,0,MIN(SUM(J113:K116),10))</f>
        <v>0</v>
      </c>
      <c r="K117" s="44"/>
    </row>
    <row r="118" spans="2:11" ht="13.5" customHeight="1">
      <c r="B118" s="41"/>
      <c r="C118" s="41"/>
      <c r="D118" s="41"/>
      <c r="E118" s="41"/>
      <c r="F118" s="41"/>
      <c r="G118" s="41"/>
      <c r="H118" s="41"/>
      <c r="I118" s="41"/>
      <c r="J118" s="41"/>
      <c r="K118" s="41"/>
    </row>
    <row r="119" spans="2:11" ht="21" customHeight="1">
      <c r="B119" s="40" t="s">
        <v>108</v>
      </c>
      <c r="C119" s="40"/>
      <c r="D119" s="40"/>
      <c r="E119" s="40"/>
      <c r="F119" s="40"/>
      <c r="G119" s="40"/>
      <c r="H119" s="40"/>
      <c r="I119" s="40"/>
      <c r="J119" s="41" t="s">
        <v>69</v>
      </c>
      <c r="K119" s="41"/>
    </row>
    <row r="120" spans="2:11" ht="18" customHeight="1" thickBot="1">
      <c r="B120" s="104" t="s">
        <v>106</v>
      </c>
      <c r="C120" s="104"/>
      <c r="D120" s="104"/>
      <c r="E120" s="104"/>
      <c r="F120" s="104"/>
      <c r="G120" s="104"/>
      <c r="H120" s="104"/>
      <c r="I120" s="104"/>
    </row>
    <row r="121" spans="2:11" ht="20.25" customHeight="1" thickBot="1">
      <c r="B121" s="9" t="s">
        <v>62</v>
      </c>
      <c r="C121" s="54" t="s">
        <v>63</v>
      </c>
      <c r="D121" s="71"/>
      <c r="E121" s="71"/>
      <c r="F121" s="71"/>
      <c r="G121" s="71"/>
      <c r="H121" s="55"/>
      <c r="I121" s="1" t="s">
        <v>64</v>
      </c>
      <c r="J121" s="54" t="s">
        <v>27</v>
      </c>
      <c r="K121" s="55"/>
    </row>
    <row r="122" spans="2:11" ht="21" customHeight="1" thickBot="1">
      <c r="B122" s="26"/>
      <c r="C122" s="91"/>
      <c r="D122" s="92"/>
      <c r="E122" s="92"/>
      <c r="F122" s="92"/>
      <c r="G122" s="92"/>
      <c r="H122" s="93"/>
      <c r="I122" s="27"/>
      <c r="J122" s="30" t="str">
        <f t="shared" ref="J122:J125" si="3">IF(ISBLANK(B122)=TRUE,"",5)</f>
        <v/>
      </c>
      <c r="K122" s="31"/>
    </row>
    <row r="123" spans="2:11" ht="21" customHeight="1" thickBot="1">
      <c r="B123" s="26"/>
      <c r="C123" s="91"/>
      <c r="D123" s="92"/>
      <c r="E123" s="92"/>
      <c r="F123" s="92"/>
      <c r="G123" s="92"/>
      <c r="H123" s="93"/>
      <c r="I123" s="27"/>
      <c r="J123" s="30" t="str">
        <f t="shared" si="3"/>
        <v/>
      </c>
      <c r="K123" s="31"/>
    </row>
    <row r="124" spans="2:11" ht="21" customHeight="1" thickBot="1">
      <c r="B124" s="26"/>
      <c r="C124" s="91"/>
      <c r="D124" s="92"/>
      <c r="E124" s="92"/>
      <c r="F124" s="92"/>
      <c r="G124" s="92"/>
      <c r="H124" s="93"/>
      <c r="I124" s="27"/>
      <c r="J124" s="30" t="str">
        <f t="shared" si="3"/>
        <v/>
      </c>
      <c r="K124" s="31"/>
    </row>
    <row r="125" spans="2:11" ht="21" customHeight="1" thickBot="1">
      <c r="B125" s="26"/>
      <c r="C125" s="91"/>
      <c r="D125" s="92"/>
      <c r="E125" s="92"/>
      <c r="F125" s="92"/>
      <c r="G125" s="92"/>
      <c r="H125" s="93"/>
      <c r="I125" s="27"/>
      <c r="J125" s="30" t="str">
        <f t="shared" si="3"/>
        <v/>
      </c>
      <c r="K125" s="31"/>
    </row>
    <row r="126" spans="2:11" ht="20.399999999999999" thickBot="1">
      <c r="B126" s="29"/>
      <c r="C126" s="29"/>
      <c r="D126" s="29"/>
      <c r="E126" s="29"/>
      <c r="F126" s="29"/>
      <c r="G126" s="29"/>
      <c r="H126" s="75"/>
      <c r="I126" s="1" t="s">
        <v>56</v>
      </c>
      <c r="J126" s="43">
        <f>IF(ISBLANK(B122)=TRUE,0,MIN(SUM(J122:K125),11))</f>
        <v>0</v>
      </c>
      <c r="K126" s="44"/>
    </row>
    <row r="127" spans="2:11" ht="13.5" customHeight="1">
      <c r="B127" s="154"/>
      <c r="C127" s="154"/>
      <c r="D127" s="154"/>
      <c r="E127" s="154"/>
      <c r="F127" s="154"/>
      <c r="G127" s="154"/>
      <c r="H127" s="154"/>
      <c r="I127" s="154"/>
      <c r="J127" s="154"/>
      <c r="K127" s="154"/>
    </row>
    <row r="128" spans="2:11" ht="13.5" customHeight="1">
      <c r="B128" s="8" t="s">
        <v>71</v>
      </c>
      <c r="C128" s="45" t="s">
        <v>28</v>
      </c>
      <c r="D128" s="45"/>
      <c r="E128" s="45"/>
      <c r="F128" s="45"/>
      <c r="G128" s="45"/>
      <c r="H128" s="45"/>
      <c r="I128" s="45"/>
      <c r="J128" s="45"/>
      <c r="K128" s="45"/>
    </row>
    <row r="129" spans="2:13">
      <c r="B129" s="148" t="s">
        <v>70</v>
      </c>
      <c r="C129" s="148"/>
      <c r="D129" s="148"/>
      <c r="E129" s="148"/>
      <c r="F129" s="155"/>
      <c r="G129" s="156"/>
      <c r="H129" s="45" t="s">
        <v>73</v>
      </c>
      <c r="I129" s="45"/>
      <c r="J129" s="45"/>
      <c r="K129" s="45"/>
      <c r="M129" s="11" t="s">
        <v>15</v>
      </c>
    </row>
    <row r="130" spans="2:13" ht="19.8">
      <c r="B130" s="154"/>
      <c r="C130" s="154"/>
      <c r="D130" s="154"/>
      <c r="E130" s="154"/>
      <c r="F130" s="154"/>
      <c r="G130" s="154"/>
      <c r="H130" s="154"/>
      <c r="I130" s="154"/>
      <c r="J130" s="154"/>
      <c r="K130" s="154"/>
      <c r="M130" s="11" t="s">
        <v>16</v>
      </c>
    </row>
    <row r="131" spans="2:13" ht="19.5" customHeight="1">
      <c r="B131" s="153" t="s">
        <v>72</v>
      </c>
      <c r="C131" s="153"/>
      <c r="D131" s="153"/>
      <c r="E131" s="153"/>
      <c r="F131" s="153"/>
      <c r="G131" s="153"/>
      <c r="H131" s="153"/>
      <c r="I131" s="153"/>
      <c r="J131" s="153"/>
      <c r="K131" s="153"/>
    </row>
    <row r="132" spans="2:13" ht="409.5" customHeight="1">
      <c r="B132" s="152"/>
      <c r="C132" s="152"/>
      <c r="D132" s="152"/>
      <c r="E132" s="152"/>
      <c r="F132" s="152"/>
      <c r="G132" s="152"/>
      <c r="H132" s="152"/>
      <c r="I132" s="152"/>
      <c r="J132" s="152"/>
      <c r="K132" s="152"/>
    </row>
    <row r="133" spans="2:13">
      <c r="B133" s="8" t="s">
        <v>71</v>
      </c>
      <c r="C133" s="45" t="s">
        <v>28</v>
      </c>
      <c r="D133" s="45"/>
      <c r="E133" s="45"/>
      <c r="F133" s="45"/>
      <c r="G133" s="45"/>
      <c r="H133" s="45"/>
      <c r="I133" s="45"/>
      <c r="J133" s="45"/>
      <c r="K133" s="45"/>
    </row>
  </sheetData>
  <sheetProtection algorithmName="SHA-512" hashValue="bnFUt8slqXK2uJaezEvm1sTuF1vrmrP0sLNxzAV77juOfeEzBJFTPKYDU+eqJDp0zVk6ODk6LHdDfe1+qwR/Lw==" saltValue="oT5oztKdjvESEiT7eG/57Q==" spinCount="100000" sheet="1" objects="1" scenarios="1" insertHyperlinks="0"/>
  <protectedRanges>
    <protectedRange sqref="B12:G12 B16:G16 B10:D10 F10 B14:G14 H12:K12 H14:K14 H16:K16 H10:K10" name="B. 童軍旅資料"/>
    <protectedRange sqref="B2:D2" name="A. Year"/>
    <protectedRange sqref="B113:I116 B122:I125" name="B. 參與區地域及總會"/>
    <protectedRange sqref="F97:H97" name="G. 團集會"/>
    <protectedRange sqref="F63:K66" name="E. 進度性獎章"/>
    <protectedRange sqref="D39 F39 D43 F43 D47 I47 D56" name="D. 成員人數"/>
    <protectedRange sqref="J29:K32" name="C. 最低標準"/>
    <protectedRange sqref="J80:K89" name="F. 可供審閱的記錄"/>
    <protectedRange sqref="B102:I106 B113:I116 B122:I125" name="H. 自行舉辦"/>
    <protectedRange sqref="B132:K132 F129:G129" name="I. 附加資料"/>
  </protectedRanges>
  <mergeCells count="246">
    <mergeCell ref="B14:G14"/>
    <mergeCell ref="H14:K14"/>
    <mergeCell ref="C15:G15"/>
    <mergeCell ref="H15:K15"/>
    <mergeCell ref="B16:G16"/>
    <mergeCell ref="H16:K16"/>
    <mergeCell ref="H9:K9"/>
    <mergeCell ref="C10:D10"/>
    <mergeCell ref="H10:K10"/>
    <mergeCell ref="C11:G11"/>
    <mergeCell ref="H11:K11"/>
    <mergeCell ref="B12:G12"/>
    <mergeCell ref="H12:K12"/>
    <mergeCell ref="C13:G13"/>
    <mergeCell ref="H13:K13"/>
    <mergeCell ref="C133:K133"/>
    <mergeCell ref="C128:K128"/>
    <mergeCell ref="B126:H126"/>
    <mergeCell ref="B118:K118"/>
    <mergeCell ref="B117:H117"/>
    <mergeCell ref="B132:K132"/>
    <mergeCell ref="B131:K131"/>
    <mergeCell ref="J121:K121"/>
    <mergeCell ref="C124:H124"/>
    <mergeCell ref="B120:I120"/>
    <mergeCell ref="J126:K126"/>
    <mergeCell ref="J124:K124"/>
    <mergeCell ref="J125:K125"/>
    <mergeCell ref="C125:H125"/>
    <mergeCell ref="J123:K123"/>
    <mergeCell ref="J119:K119"/>
    <mergeCell ref="J117:K117"/>
    <mergeCell ref="B130:K130"/>
    <mergeCell ref="H129:K129"/>
    <mergeCell ref="B127:K127"/>
    <mergeCell ref="B129:E129"/>
    <mergeCell ref="F129:G129"/>
    <mergeCell ref="C123:H123"/>
    <mergeCell ref="J88:K88"/>
    <mergeCell ref="J90:K90"/>
    <mergeCell ref="B107:H107"/>
    <mergeCell ref="B100:K100"/>
    <mergeCell ref="B99:I99"/>
    <mergeCell ref="C121:H121"/>
    <mergeCell ref="C122:H122"/>
    <mergeCell ref="J122:K122"/>
    <mergeCell ref="B119:I119"/>
    <mergeCell ref="J116:K116"/>
    <mergeCell ref="C116:H116"/>
    <mergeCell ref="J115:K115"/>
    <mergeCell ref="C115:H115"/>
    <mergeCell ref="J112:K112"/>
    <mergeCell ref="B111:I111"/>
    <mergeCell ref="J105:K105"/>
    <mergeCell ref="J102:K102"/>
    <mergeCell ref="J110:K110"/>
    <mergeCell ref="B109:K109"/>
    <mergeCell ref="C106:H106"/>
    <mergeCell ref="J106:K106"/>
    <mergeCell ref="J107:K107"/>
    <mergeCell ref="B2:D2"/>
    <mergeCell ref="B7:K7"/>
    <mergeCell ref="B17:K17"/>
    <mergeCell ref="B26:K26"/>
    <mergeCell ref="B27:K27"/>
    <mergeCell ref="B28:K28"/>
    <mergeCell ref="B8:K8"/>
    <mergeCell ref="B43:C43"/>
    <mergeCell ref="B21:B22"/>
    <mergeCell ref="C21:E22"/>
    <mergeCell ref="C23:E23"/>
    <mergeCell ref="C24:E25"/>
    <mergeCell ref="F24:G25"/>
    <mergeCell ref="H24:K25"/>
    <mergeCell ref="F18:G20"/>
    <mergeCell ref="H18:K20"/>
    <mergeCell ref="B5:K5"/>
    <mergeCell ref="B3:K3"/>
    <mergeCell ref="B42:K42"/>
    <mergeCell ref="J37:K37"/>
    <mergeCell ref="B29:H29"/>
    <mergeCell ref="B30:H30"/>
    <mergeCell ref="B39:C39"/>
    <mergeCell ref="B31:H31"/>
    <mergeCell ref="F64:K64"/>
    <mergeCell ref="B69:D69"/>
    <mergeCell ref="H48:K49"/>
    <mergeCell ref="H50:K50"/>
    <mergeCell ref="B72:K72"/>
    <mergeCell ref="D41:E41"/>
    <mergeCell ref="B44:C44"/>
    <mergeCell ref="B46:K46"/>
    <mergeCell ref="H43:K43"/>
    <mergeCell ref="B47:C47"/>
    <mergeCell ref="E47:H47"/>
    <mergeCell ref="B67:K67"/>
    <mergeCell ref="D58:G58"/>
    <mergeCell ref="D50:G50"/>
    <mergeCell ref="B50:C50"/>
    <mergeCell ref="B57:C57"/>
    <mergeCell ref="D53:K53"/>
    <mergeCell ref="B54:C54"/>
    <mergeCell ref="E68:E69"/>
    <mergeCell ref="B68:D68"/>
    <mergeCell ref="B53:C53"/>
    <mergeCell ref="B51:K51"/>
    <mergeCell ref="J60:K60"/>
    <mergeCell ref="B60:I60"/>
    <mergeCell ref="B63:E63"/>
    <mergeCell ref="F62:K62"/>
    <mergeCell ref="H57:K57"/>
    <mergeCell ref="B56:C56"/>
    <mergeCell ref="F63:K63"/>
    <mergeCell ref="D57:G57"/>
    <mergeCell ref="J40:K40"/>
    <mergeCell ref="D52:K52"/>
    <mergeCell ref="J114:K114"/>
    <mergeCell ref="B84:G84"/>
    <mergeCell ref="B96:E96"/>
    <mergeCell ref="J89:K89"/>
    <mergeCell ref="F96:H96"/>
    <mergeCell ref="I96:K96"/>
    <mergeCell ref="B55:K55"/>
    <mergeCell ref="J86:K86"/>
    <mergeCell ref="B85:G85"/>
    <mergeCell ref="H85:I85"/>
    <mergeCell ref="J99:K99"/>
    <mergeCell ref="C101:H101"/>
    <mergeCell ref="C102:H102"/>
    <mergeCell ref="C103:H103"/>
    <mergeCell ref="C104:H104"/>
    <mergeCell ref="C105:H105"/>
    <mergeCell ref="B64:E64"/>
    <mergeCell ref="H58:K58"/>
    <mergeCell ref="B58:C58"/>
    <mergeCell ref="B62:E62"/>
    <mergeCell ref="D54:K54"/>
    <mergeCell ref="B61:J61"/>
    <mergeCell ref="H87:I87"/>
    <mergeCell ref="H90:I90"/>
    <mergeCell ref="J101:K101"/>
    <mergeCell ref="B73:K73"/>
    <mergeCell ref="B71:K71"/>
    <mergeCell ref="B98:K98"/>
    <mergeCell ref="B95:K95"/>
    <mergeCell ref="B75:K75"/>
    <mergeCell ref="J94:K94"/>
    <mergeCell ref="J76:K76"/>
    <mergeCell ref="B94:I94"/>
    <mergeCell ref="B93:K93"/>
    <mergeCell ref="B91:K91"/>
    <mergeCell ref="B90:E90"/>
    <mergeCell ref="B86:G86"/>
    <mergeCell ref="B70:D70"/>
    <mergeCell ref="B77:K77"/>
    <mergeCell ref="B74:I74"/>
    <mergeCell ref="B52:C52"/>
    <mergeCell ref="C112:H112"/>
    <mergeCell ref="C113:H113"/>
    <mergeCell ref="C114:H114"/>
    <mergeCell ref="B110:I110"/>
    <mergeCell ref="B83:G83"/>
    <mergeCell ref="H86:I86"/>
    <mergeCell ref="J81:K81"/>
    <mergeCell ref="F68:F69"/>
    <mergeCell ref="J74:K74"/>
    <mergeCell ref="J85:K85"/>
    <mergeCell ref="F90:G90"/>
    <mergeCell ref="J87:K87"/>
    <mergeCell ref="J113:K113"/>
    <mergeCell ref="F97:H97"/>
    <mergeCell ref="I97:K97"/>
    <mergeCell ref="H88:I88"/>
    <mergeCell ref="B97:E97"/>
    <mergeCell ref="B88:G88"/>
    <mergeCell ref="B87:G87"/>
    <mergeCell ref="H89:I89"/>
    <mergeCell ref="C108:K108"/>
    <mergeCell ref="B89:G89"/>
    <mergeCell ref="H83:I83"/>
    <mergeCell ref="B1:K1"/>
    <mergeCell ref="B4:K4"/>
    <mergeCell ref="D44:G44"/>
    <mergeCell ref="D45:G45"/>
    <mergeCell ref="B40:C40"/>
    <mergeCell ref="B41:C41"/>
    <mergeCell ref="H44:K44"/>
    <mergeCell ref="D48:G49"/>
    <mergeCell ref="E2:K2"/>
    <mergeCell ref="B49:C49"/>
    <mergeCell ref="H45:K45"/>
    <mergeCell ref="B6:K6"/>
    <mergeCell ref="F40:G40"/>
    <mergeCell ref="H40:I40"/>
    <mergeCell ref="B45:C45"/>
    <mergeCell ref="B48:C48"/>
    <mergeCell ref="J41:K41"/>
    <mergeCell ref="F41:G41"/>
    <mergeCell ref="B18:E20"/>
    <mergeCell ref="H41:I41"/>
    <mergeCell ref="B32:H32"/>
    <mergeCell ref="F21:K23"/>
    <mergeCell ref="H39:K39"/>
    <mergeCell ref="J29:K29"/>
    <mergeCell ref="H84:I84"/>
    <mergeCell ref="J83:K83"/>
    <mergeCell ref="B82:G82"/>
    <mergeCell ref="H68:H69"/>
    <mergeCell ref="G68:G69"/>
    <mergeCell ref="I68:I69"/>
    <mergeCell ref="J68:J69"/>
    <mergeCell ref="F65:K65"/>
    <mergeCell ref="H80:I80"/>
    <mergeCell ref="K68:K69"/>
    <mergeCell ref="H78:K78"/>
    <mergeCell ref="J79:K79"/>
    <mergeCell ref="F66:K66"/>
    <mergeCell ref="J80:K80"/>
    <mergeCell ref="B65:E65"/>
    <mergeCell ref="B81:G81"/>
    <mergeCell ref="H82:I82"/>
    <mergeCell ref="J82:K82"/>
    <mergeCell ref="E56:K56"/>
    <mergeCell ref="C9:D9"/>
    <mergeCell ref="J104:K104"/>
    <mergeCell ref="J103:K103"/>
    <mergeCell ref="B92:K92"/>
    <mergeCell ref="J30:K30"/>
    <mergeCell ref="J31:K31"/>
    <mergeCell ref="J32:K32"/>
    <mergeCell ref="B34:K34"/>
    <mergeCell ref="B37:I37"/>
    <mergeCell ref="B38:K38"/>
    <mergeCell ref="B36:K36"/>
    <mergeCell ref="D40:E40"/>
    <mergeCell ref="C33:K33"/>
    <mergeCell ref="B35:I35"/>
    <mergeCell ref="J35:K35"/>
    <mergeCell ref="B78:G79"/>
    <mergeCell ref="H79:I79"/>
    <mergeCell ref="H81:I81"/>
    <mergeCell ref="B80:G80"/>
    <mergeCell ref="B66:E66"/>
    <mergeCell ref="B59:K59"/>
    <mergeCell ref="B76:I76"/>
    <mergeCell ref="J84:K84"/>
  </mergeCells>
  <phoneticPr fontId="1" type="noConversion"/>
  <conditionalFormatting sqref="D40:E41">
    <cfRule type="expression" dxfId="29" priority="36">
      <formula>AND($H$39&gt;=6,$H$39&lt;=12)</formula>
    </cfRule>
  </conditionalFormatting>
  <conditionalFormatting sqref="F40:G41">
    <cfRule type="expression" dxfId="28" priority="35">
      <formula>AND($H$39&gt;=13,$H$39&lt;=18)</formula>
    </cfRule>
  </conditionalFormatting>
  <conditionalFormatting sqref="H40:I41">
    <cfRule type="expression" dxfId="27" priority="34">
      <formula>AND($H$39&gt;=19,$H$39&lt;=24)</formula>
    </cfRule>
  </conditionalFormatting>
  <conditionalFormatting sqref="J40:K41">
    <cfRule type="expression" dxfId="26" priority="33">
      <formula>$H$39&gt;=25</formula>
    </cfRule>
  </conditionalFormatting>
  <conditionalFormatting sqref="D44:G45">
    <cfRule type="expression" dxfId="25" priority="32">
      <formula>AND($H$43&gt;=2,$H$43&lt;=3)</formula>
    </cfRule>
  </conditionalFormatting>
  <conditionalFormatting sqref="H44:K45">
    <cfRule type="expression" dxfId="24" priority="31">
      <formula>$H$43&gt;=4</formula>
    </cfRule>
  </conditionalFormatting>
  <conditionalFormatting sqref="D48:G50">
    <cfRule type="expression" dxfId="23" priority="30">
      <formula>$K$47=1</formula>
    </cfRule>
  </conditionalFormatting>
  <conditionalFormatting sqref="H48:K50">
    <cfRule type="expression" dxfId="22" priority="29">
      <formula>$K$47&gt;=2</formula>
    </cfRule>
  </conditionalFormatting>
  <conditionalFormatting sqref="D53:K54">
    <cfRule type="expression" dxfId="21" priority="28">
      <formula>$N$52=2</formula>
    </cfRule>
  </conditionalFormatting>
  <conditionalFormatting sqref="D57:G57">
    <cfRule type="expression" dxfId="20" priority="27">
      <formula>$D$56=1</formula>
    </cfRule>
  </conditionalFormatting>
  <conditionalFormatting sqref="H58:K58">
    <cfRule type="expression" dxfId="19" priority="26">
      <formula>$D$56&gt;=2</formula>
    </cfRule>
  </conditionalFormatting>
  <conditionalFormatting sqref="E68:E70">
    <cfRule type="expression" dxfId="18" priority="25">
      <formula>AND($K$61&gt;=0.2,$K$61&lt;0.3)</formula>
    </cfRule>
  </conditionalFormatting>
  <conditionalFormatting sqref="F68:F70">
    <cfRule type="expression" dxfId="17" priority="24">
      <formula>AND($K$61&gt;=0.3,$K$61&lt;0.4)</formula>
    </cfRule>
  </conditionalFormatting>
  <conditionalFormatting sqref="G68:G70">
    <cfRule type="expression" dxfId="16" priority="23">
      <formula>AND($K$61&gt;=0.4,$K$61&lt;0.5)</formula>
    </cfRule>
  </conditionalFormatting>
  <conditionalFormatting sqref="H68:H70">
    <cfRule type="expression" dxfId="15" priority="22">
      <formula>AND($K$61&gt;=0.5,$K$61&lt;0.6)</formula>
    </cfRule>
  </conditionalFormatting>
  <conditionalFormatting sqref="I68:I70">
    <cfRule type="expression" dxfId="14" priority="21">
      <formula>AND($K$61&gt;=0.6,$K$61&lt;0.7)</formula>
    </cfRule>
  </conditionalFormatting>
  <conditionalFormatting sqref="J68:J70">
    <cfRule type="expression" dxfId="13" priority="20">
      <formula>AND($K$61&gt;=0.7,$K$61&lt;0.8)</formula>
    </cfRule>
  </conditionalFormatting>
  <conditionalFormatting sqref="K68:K70">
    <cfRule type="expression" dxfId="12" priority="19">
      <formula>$K$61&gt;=0.8</formula>
    </cfRule>
  </conditionalFormatting>
  <conditionalFormatting sqref="D57:G58">
    <cfRule type="expression" dxfId="11" priority="18">
      <formula>$D$56=1</formula>
    </cfRule>
  </conditionalFormatting>
  <conditionalFormatting sqref="H57:K58">
    <cfRule type="expression" dxfId="10" priority="17">
      <formula>$D$56&gt;=2</formula>
    </cfRule>
  </conditionalFormatting>
  <conditionalFormatting sqref="F129:G129">
    <cfRule type="expression" dxfId="9" priority="16">
      <formula>$F$129=$M$129</formula>
    </cfRule>
  </conditionalFormatting>
  <conditionalFormatting sqref="B132:K132">
    <cfRule type="expression" dxfId="8" priority="15">
      <formula>$F$129=$M$129</formula>
    </cfRule>
  </conditionalFormatting>
  <conditionalFormatting sqref="J90:K90">
    <cfRule type="notContainsBlanks" dxfId="7" priority="13">
      <formula>LEN(TRIM(J90))&gt;0</formula>
    </cfRule>
  </conditionalFormatting>
  <conditionalFormatting sqref="I97:K97">
    <cfRule type="notContainsBlanks" dxfId="6" priority="12">
      <formula>LEN(TRIM(I97))&gt;0</formula>
    </cfRule>
  </conditionalFormatting>
  <conditionalFormatting sqref="J107:K107">
    <cfRule type="notContainsBlanks" dxfId="5" priority="11">
      <formula>LEN(TRIM(J107))&gt;0</formula>
    </cfRule>
  </conditionalFormatting>
  <conditionalFormatting sqref="J117:K117">
    <cfRule type="notContainsBlanks" dxfId="4" priority="10">
      <formula>LEN(TRIM(J117))&gt;0</formula>
    </cfRule>
  </conditionalFormatting>
  <conditionalFormatting sqref="J126:K126">
    <cfRule type="notContainsBlanks" dxfId="3" priority="9">
      <formula>LEN(TRIM(J126))&gt;0</formula>
    </cfRule>
  </conditionalFormatting>
  <conditionalFormatting sqref="B131:K131">
    <cfRule type="expression" dxfId="2" priority="5">
      <formula>$F$129=$M$129</formula>
    </cfRule>
  </conditionalFormatting>
  <conditionalFormatting sqref="H18:K20 J90:K90 I97:K97 J107:K107 J117:K117 J126:K126">
    <cfRule type="cellIs" dxfId="1" priority="4" operator="equal">
      <formula>0</formula>
    </cfRule>
  </conditionalFormatting>
  <conditionalFormatting sqref="E10 G10">
    <cfRule type="expression" dxfId="0" priority="1">
      <formula>ISBLANK($B$10)</formula>
    </cfRule>
  </conditionalFormatting>
  <dataValidations count="10">
    <dataValidation type="list" allowBlank="1" showInputMessage="1" showErrorMessage="1" sqref="J29:K32 J80:K89" xr:uid="{00000000-0002-0000-0000-000000000000}">
      <formula1>$M$29:$M$30</formula1>
    </dataValidation>
    <dataValidation type="decimal" operator="greaterThanOrEqual" allowBlank="1" showInputMessage="1" showErrorMessage="1" sqref="D39 F39 D43 F43 D47 I47 D56 F63:K66 I122:I125 I113:I116 I102:I106" xr:uid="{00000000-0002-0000-0000-000001000000}">
      <formula1>0</formula1>
    </dataValidation>
    <dataValidation type="list" allowBlank="1" showInputMessage="1" showErrorMessage="1" sqref="F129:G129" xr:uid="{00000000-0002-0000-0000-000002000000}">
      <formula1>$M$129:$M$130</formula1>
    </dataValidation>
    <dataValidation type="list" allowBlank="1" showInputMessage="1" showErrorMessage="1" sqref="H10:K10" xr:uid="{00000000-0002-0000-0000-000003000000}">
      <formula1>$M$1:$M$7</formula1>
    </dataValidation>
    <dataValidation type="date" allowBlank="1" showInputMessage="1" showErrorMessage="1" sqref="B113:B116 B102:B106 B122:B125" xr:uid="{00000000-0002-0000-0000-000004000000}">
      <formula1>N$1</formula1>
      <formula2>N$2</formula2>
    </dataValidation>
    <dataValidation type="whole" allowBlank="1" showInputMessage="1" showErrorMessage="1" sqref="B16" xr:uid="{00000000-0002-0000-0000-000005000000}">
      <formula1>20000000</formula1>
      <formula2>99999999</formula2>
    </dataValidation>
    <dataValidation type="list" allowBlank="1" showInputMessage="1" showErrorMessage="1" sqref="C10:D10" xr:uid="{00000000-0002-0000-0000-000006000000}">
      <formula1>$M$9:$M$10</formula1>
    </dataValidation>
    <dataValidation type="whole" allowBlank="1" showInputMessage="1" showErrorMessage="1" sqref="B10" xr:uid="{00000000-0002-0000-0000-000007000000}">
      <formula1>0</formula1>
      <formula2>9999</formula2>
    </dataValidation>
    <dataValidation type="list" allowBlank="1" showInputMessage="1" showErrorMessage="1" sqref="F10" xr:uid="{00000000-0002-0000-0000-000008000000}">
      <formula1>$M$11:$M$16</formula1>
    </dataValidation>
    <dataValidation type="list" allowBlank="1" showInputMessage="1" showErrorMessage="1" sqref="H14:K14" xr:uid="{00000000-0002-0000-0000-000009000000}">
      <formula1>$N$9:$N$14</formula1>
    </dataValidation>
  </dataValidations>
  <pageMargins left="0.51181102362204722" right="0.15748031496062992" top="0.55118110236220474" bottom="0.55118110236220474" header="0.31496062992125984" footer="0.31496062992125984"/>
  <pageSetup paperSize="9" scale="81" orientation="portrait" r:id="rId1"/>
  <headerFooter>
    <oddFooter>&amp;R&amp;"新細明體,標準"小童軍團評分表&amp;"Times New Roman,標準"  &amp;P/&amp;N</oddFooter>
  </headerFooter>
  <rowBreaks count="2" manualBreakCount="2">
    <brk id="34" max="11" man="1"/>
    <brk id="7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香港童軍總會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優異旅團獎勵計劃－幼童軍團評分表</dc:title>
  <dc:subject>2024 優異旅團獎勵計劃－幼童軍團評分表</dc:subject>
  <dc:creator>HKIR District Support</dc:creator>
  <cp:lastModifiedBy>hks</cp:lastModifiedBy>
  <cp:lastPrinted>2024-11-20T06:41:59Z</cp:lastPrinted>
  <dcterms:created xsi:type="dcterms:W3CDTF">2013-01-15T07:53:33Z</dcterms:created>
  <dcterms:modified xsi:type="dcterms:W3CDTF">2025-03-26T12:49:20Z</dcterms:modified>
</cp:coreProperties>
</file>